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65461" windowWidth="11340" windowHeight="6030" tabRatio="808" activeTab="0"/>
  </bookViews>
  <sheets>
    <sheet name="Quarterly Report" sheetId="1" r:id="rId1"/>
    <sheet name="Segment Info" sheetId="2" state="hidden" r:id="rId2"/>
  </sheets>
  <externalReferences>
    <externalReference r:id="rId5"/>
  </externalReferences>
  <definedNames>
    <definedName name="_xlnm.Print_Area" localSheetId="0">'Quarterly Report'!$A$1:$Q$628</definedName>
    <definedName name="_xlnm.Print_Area" localSheetId="1">'Segment Info'!$A$1:$M$33</definedName>
    <definedName name="_xlnm.Print_Titles" localSheetId="0">'Quarterly Report'!$2:$3</definedName>
  </definedNames>
  <calcPr calcMode="autoNoTable" fullCalcOnLoad="1" iterate="1" iterateCount="50" iterateDelta="0"/>
</workbook>
</file>

<file path=xl/sharedStrings.xml><?xml version="1.0" encoding="utf-8"?>
<sst xmlns="http://schemas.openxmlformats.org/spreadsheetml/2006/main" count="676" uniqueCount="494">
  <si>
    <t>Segmental Information (1.1.2006 - 31.03.2006)</t>
  </si>
  <si>
    <t>31 December 2005, except for the change in presentation upon adoption of new FRS (see note A3 above).</t>
  </si>
  <si>
    <t xml:space="preserve">entirely by cash. The sales consideration amount was based on willing buyer willing seller that was agreeable to both parties. The said property located in </t>
  </si>
  <si>
    <t xml:space="preserve">Sandakan, Sabah is a factory building erected on L077902277 and L077902268 and comprises the factory processing area, coldroom and a three </t>
  </si>
  <si>
    <t xml:space="preserve">The secured bank borrowings of the Group are guaranteed by the Company, a director of the Company and a former director of the Company and </t>
  </si>
  <si>
    <t>are secured either singly or collectively, as follows:</t>
  </si>
  <si>
    <t>A pledge of the Company's fixed deposits with a licensed bank; and/or</t>
  </si>
  <si>
    <t>As at 30 September 2005, the Group had contracted to buy RM0.705 million/sell US$0.186 million forward at contracted</t>
  </si>
  <si>
    <t xml:space="preserve">rates of exchange.  The  contracts have maturity dates on 31 Octorber 2005.  </t>
  </si>
  <si>
    <t>counter claim against SWF. On 13 September 2006, the court decided against SWF's appeal on the Registrar's leave to the 1st Defendant to amend</t>
  </si>
  <si>
    <t>Loss Per Share</t>
  </si>
  <si>
    <t>Basic loss per share is calculated by dividing loss attributable to ordinary equity holders of the parent entity by the weighted average number of ordinary</t>
  </si>
  <si>
    <t>Loss attributable to ordinary equity holders of the parent (RM'000)</t>
  </si>
  <si>
    <t>Basic loss per share (sen)</t>
  </si>
  <si>
    <t>Diluted loss per share is not shown as the effect of the conversion of the employees' share options to ordinary shares would be anti-dilutive.</t>
  </si>
  <si>
    <t>Impairment loss of assets</t>
  </si>
  <si>
    <t>Net loss for the year</t>
  </si>
  <si>
    <t>Net loss for the period</t>
  </si>
  <si>
    <t>year ended 31st December 2005 and the accompanying explanatory notes attached to the interim financial statements)</t>
  </si>
  <si>
    <t>Revaluations were carried out at least once every five years and any revaluation increase is taken to equity as a revaluation surplus.</t>
  </si>
  <si>
    <t>Seafood business operation was suspended in late 2005 as reported in public announcement dated 22 December 2005.</t>
  </si>
  <si>
    <t>defence and counter claim. In defence, SWF has counter claimed that the company had no notice of the private arrangement and claim against the defendant</t>
  </si>
  <si>
    <t>Fixed Deposits are pledged to a bank for loan extended to the Company.</t>
  </si>
  <si>
    <t xml:space="preserve">The solicitors are of the opinion that SWF has a good defence against the alleged claim and that SWF's proprietory interest in the Land is indefeasible by </t>
  </si>
  <si>
    <t>virtue of Section 340 of the NationLand Code. Further, the dispute arising from the private arrangements in respect of the Land is entirely between the</t>
  </si>
  <si>
    <t>Defendant and the Plaintiffs as SWF is not privy thereto.</t>
  </si>
  <si>
    <t xml:space="preserve">Investment property is property held to earn rental or for capital appreciation rather than for use in production or services, administrative and sale in </t>
  </si>
  <si>
    <t>accessories for the processing of prawns.</t>
  </si>
  <si>
    <t xml:space="preserve">A pledge of certain of the Company's investment in quoted shares; </t>
  </si>
  <si>
    <t>following items:-</t>
  </si>
  <si>
    <t>A3,A11&amp;A4</t>
  </si>
  <si>
    <t>A12&amp;A3(c)</t>
  </si>
  <si>
    <t>Profit/(Losses)</t>
  </si>
  <si>
    <t>A6&amp;A12</t>
  </si>
  <si>
    <t xml:space="preserve">The adoption of this new FRS has resulted in the Group ceasing annual goodwill amortisation. Goodwill which was carried at cost less accumulated </t>
  </si>
  <si>
    <t>amortisation is now tested for impairment annually, or more frequently if events or changes in circumstances indicate that it might be impaired.The</t>
  </si>
  <si>
    <t xml:space="preserve">the classification of leasehold land. Leases of land are classified as operating lease or finance leases in the same way as leases of other assets. Leasehold land </t>
  </si>
  <si>
    <t>Correspondingly with the adoption of FRS 140, the property, plant and equipment balance sheet amounts have decreased in tandem to the amount</t>
  </si>
  <si>
    <t>reclassified as investment property.</t>
  </si>
  <si>
    <t>As at 31 December 2006, a total of 1,979,000 ordinary shares had been allotted to employees of the Group under the Employee Share</t>
  </si>
  <si>
    <t>For others, there is no material issue in this quarter's performances whereas, there were impairment loss to property,plant and equipment ,</t>
  </si>
  <si>
    <t xml:space="preserve">quarter. The main reasons are due to the events/provisions as noted in A5 in previous quarter's announcement. </t>
  </si>
  <si>
    <t>for indemnity for any loss caused by the Plaintiff's actions. The pre-trial case management and hearing which was on 23 February 2007 pending filling of Summary</t>
  </si>
  <si>
    <t>Judgement application by the Plaintiffs, is now postponed to 29 March 2007.</t>
  </si>
  <si>
    <t xml:space="preserve">                                QUARTERLY REPORT FOR  THE  PERIOD ENDED  31 DECEMBER 2006</t>
  </si>
  <si>
    <t>The  Directors  hereby announce the  unaudited  results  of the  Group  and  the Company for the period ended 31 December 2006.</t>
  </si>
  <si>
    <t xml:space="preserve">12 months ended 31 December 2005 </t>
  </si>
  <si>
    <t>Balance as of 1 January 2005</t>
  </si>
  <si>
    <t>Balance as of 31 December 2005 - #</t>
  </si>
  <si>
    <t>12 months ended 31 December 2006</t>
  </si>
  <si>
    <t>Balance as of 1 January 2006-restated</t>
  </si>
  <si>
    <t>Balance as of 31 December 2006</t>
  </si>
  <si>
    <t xml:space="preserve">The interim financial statements of the Group for the quarter ended 31 December 2006 are unaudited and have been prepared in accordance with the </t>
  </si>
  <si>
    <t>of the state of affairs of the Group as of 31 December 2006 and of its results and cash flows for the period ended on that date.</t>
  </si>
  <si>
    <t>approximately by RM2,500 in the current quarter and RM10,000 in the financial period ended 31 December 2006.</t>
  </si>
  <si>
    <t>The details of the treasury shares held as at 31.12.2006 are as follows :</t>
  </si>
  <si>
    <t>Balance of treasury shares as at 1.1.2006</t>
  </si>
  <si>
    <t>Balance of treasury shares as at 31.12.2006</t>
  </si>
  <si>
    <t>As at 31 December 2006, all the above ordinary shares bought back are held as treasury shares in accordance with the requirements of Section 67A</t>
  </si>
  <si>
    <t>Subsequent to 31 December 2006, the Group has not bought back any ordinary shares.</t>
  </si>
  <si>
    <t>Segmental Information ( 1.1.2006 - 31.12.2006 )</t>
  </si>
  <si>
    <t xml:space="preserve">The Group registered a pre tax loss of RM0.47 million for the quarter ended 31 December 2006 as compared to RM1.5 million loss in the preceding </t>
  </si>
  <si>
    <t>Total investment in quoted securities as at 31 December 2006 are as follows:</t>
  </si>
  <si>
    <t>Total investments at market value as at 31.12.2006</t>
  </si>
  <si>
    <t>Group Borrowings as at 31.12.2006 (all denominated in RM'000)</t>
  </si>
  <si>
    <t>The Group has no off balance sheet financial instruments as at 31 December 2006.</t>
  </si>
  <si>
    <t xml:space="preserve">with Widegrowth Marine Products Sdn Bhd ("WMP") for the disposal of the property and equipment for a total consideration of RM3.5 million to be satisfied </t>
  </si>
  <si>
    <t>In the consolidated balance sheet, minority interests are now presented within total equity. In the consolidated income statement, minority interests</t>
  </si>
  <si>
    <t>are presented as an allocation of the total profit or loss for the period. A similar requirement is also applicable to the statement of changes in equity.</t>
  </si>
  <si>
    <t xml:space="preserve">FRS 101 also requires disclosure, on the face of the statement of changes in equity, total recognised income and expenses for the period, showing </t>
  </si>
  <si>
    <t>separately the amounts attributable to equity holders of the parent and to minority interest.</t>
  </si>
  <si>
    <t>The current period's presentation of the Group's financial statements is based on the revised requirements of FRS 101, with the comparatives restated</t>
  </si>
  <si>
    <t>to conform with the current period's presentation.</t>
  </si>
  <si>
    <t xml:space="preserve">The adoption of this new FRS has resulted in a change in accounting policy for investment properties. Investment properties are now stated at fair </t>
  </si>
  <si>
    <t>Paper packaging's performance is not significantly affected by seasonal or cyclical factor for the financial year under review. Note that significant % of our</t>
  </si>
  <si>
    <t>customers are multi national corporations.</t>
  </si>
  <si>
    <t>as follows:</t>
  </si>
  <si>
    <t xml:space="preserve">There was no issuance and repayment of debt securities, share buy-backs, held and resale as of treasury shares during the financial period to date except </t>
  </si>
  <si>
    <t xml:space="preserve">The valuations of property, plant and equipment have been brought forward without amendment from the financial statements for the year ended </t>
  </si>
  <si>
    <t>There was no business combination, acquisition or disposal of subsidiaries and long term investments, restructuring or discontinuing operations during the</t>
  </si>
  <si>
    <t>The Board takes cognizance of the above results ( B1 and B2 ) and is formulating new strategic plans with the objective to turnaround the Group. With</t>
  </si>
  <si>
    <t>the suspension of the seafood operations, this will allow the Board and management to focus their energies solely on paper packaging. For example,</t>
  </si>
  <si>
    <t>The current tax provision for the period ended todate is made due to tax losses of certain subsidiary companies which are not allowed for set off against</t>
  </si>
  <si>
    <t>taxable income of other subsidiary companies within the Group.</t>
  </si>
  <si>
    <t xml:space="preserve">Prior to 1 January 2006, leasehold land held for own use was classified as property, plant and equipment and was stated at cost or valuation less accumulated </t>
  </si>
  <si>
    <t>held for own use is now classified as operating lease and where necessary, the minimum lease payment or the up-front payments made are allocated in proportion</t>
  </si>
  <si>
    <t>to the fair values for leasehold interests from the inception of the lease. The up-front payment represents prepaid lease payments and are amortised on a straight-</t>
  </si>
  <si>
    <t>line basis over the lease term.The leasehold land was last revalued in end of year 2005.</t>
  </si>
  <si>
    <t>Upon the adoption of the revised FRS 117, the unamortised revalued amount of leasehold land is retained as the surrogate carrying amount of prepaid land</t>
  </si>
  <si>
    <t>lease payments as allowed by the transitional provisions of FRS 117. The reclassification of leasehold land as prepaid land lease payments has been accounted</t>
  </si>
  <si>
    <t>for retrospectively and disclosed in Note A4, certain comparative amounts as at 31 December 2005 has been restated.</t>
  </si>
  <si>
    <t>the short period till expiry and the market price of the shares, the probability of the ESOS being exercised is low. As such, there is no need to fair value such ESOS.</t>
  </si>
  <si>
    <t xml:space="preserve">storey office building with a total build up area of 30,468 sq.ft. It is also for TL077574264 land which is presently under the sea and the jetty that was erected on </t>
  </si>
  <si>
    <t>the approvals for the transfer of land which are being processed by the Sabah Land and Survey Authorities.</t>
  </si>
  <si>
    <t>to subscribe shares representing 70% of PT Tradisi Kemas Industri ("PTTK") entire equity interest with KB and AB holding the remaining 30%. Currently PTTK</t>
  </si>
  <si>
    <t>is in the process of inter-alia, setting up the factory and yet to commence operation and as such the investment by HCB in PTTK is still pending.</t>
  </si>
  <si>
    <t>see A14 above regarding the venture in Jakarta, Indonesia. HCB is confident of a better performance in year 2007.</t>
  </si>
  <si>
    <t>Balance as of 1 January 2006-previouly stated #</t>
  </si>
  <si>
    <t xml:space="preserve">a) A claim amounting to RM447,402.80 had been filed against Tung Hai Fishing Sendirian Berhad, (THF)  a wholly owned subsidiary of Hunza </t>
  </si>
  <si>
    <t>Consolidation Berhad by a trade creditor, Hock Hai Hin Seafood Trading Sdn. Bhd.(HHH). On 7 September 2005, HHH's claim against THF was</t>
  </si>
  <si>
    <t>dismissed by the Sandakan High Court. However, HHH on 20 September 2005, filed a notice of appeal against the said judgement with the Court of</t>
  </si>
  <si>
    <t>Appeal.Based on legal input, the claimant has a slim chance of success in the appeal.</t>
  </si>
  <si>
    <t>them and the Defendant.</t>
  </si>
  <si>
    <t>Neither the Company nor SWF has any prior knowledge and awareness of the alleged private arrangements between the Defendant and the Plaintiffs</t>
  </si>
  <si>
    <t>as the entering of such private arrangements and the alleged interests of the Plaintiffs were not disclosed in the searches conducted on the Land at the</t>
  </si>
  <si>
    <t xml:space="preserve">relevant land office. </t>
  </si>
  <si>
    <t>SWF has filed an objection to the above application. The Registrar has allowed on 21 April 2006 the 1st Defendant leave to amend the Defence and to</t>
  </si>
  <si>
    <t>shares outstanding during the period.</t>
  </si>
  <si>
    <t xml:space="preserve">value, representing open-market value determined by external valuers. All changes in fair value are recognised in Income Statement. The investment </t>
  </si>
  <si>
    <t>properties were last revalued in end 2005. In accordance with the transitional provision of FRS 140, this change in accounting policy is applied</t>
  </si>
  <si>
    <t>prospectively and the comparatives as at 31 December 2005 are not restated. Instead, the changes has been accounted for by restating the following</t>
  </si>
  <si>
    <t>opening balances in the balance sheet as at 1 January 2006.</t>
  </si>
  <si>
    <t xml:space="preserve">group' is a group of assets, possibly with some associated liabilities, which an entity intends to dispose of in a single transaction. The measurement </t>
  </si>
  <si>
    <t>A14</t>
  </si>
  <si>
    <t>to effect partitioning or subdivision of the Land and for SWF to effect the transfer of the portion occupied by the Plaintiffs to them; and</t>
  </si>
  <si>
    <t>The unsecured bank borrowings are guaranteed by a director of the Company and a former director of the Company.</t>
  </si>
  <si>
    <t>(f)</t>
  </si>
  <si>
    <t>Simple deposit of properties of a subsidiary company.</t>
  </si>
  <si>
    <t>Seafood</t>
  </si>
  <si>
    <t>Others</t>
  </si>
  <si>
    <t>RM'000</t>
  </si>
  <si>
    <t>Interest Received</t>
  </si>
  <si>
    <t xml:space="preserve">HUNZA CONSOLIDATION BERHAD </t>
  </si>
  <si>
    <t>Fixed Assets</t>
  </si>
  <si>
    <t xml:space="preserve">Interest in </t>
  </si>
  <si>
    <t xml:space="preserve">Investment </t>
  </si>
  <si>
    <t>Other</t>
  </si>
  <si>
    <t>Interco</t>
  </si>
  <si>
    <t>Other current</t>
  </si>
  <si>
    <t>Intangible</t>
  </si>
  <si>
    <t>Total</t>
  </si>
  <si>
    <t>Subsidiary</t>
  </si>
  <si>
    <t>in Associate</t>
  </si>
  <si>
    <t>Investment</t>
  </si>
  <si>
    <t>balances</t>
  </si>
  <si>
    <t>asset</t>
  </si>
  <si>
    <t>Assets</t>
  </si>
  <si>
    <t xml:space="preserve">Sin Wan Fatt </t>
  </si>
  <si>
    <t>Tung Hai Fishing</t>
  </si>
  <si>
    <t>Hunza Marine</t>
  </si>
  <si>
    <t>Ocean Garden</t>
  </si>
  <si>
    <t>Hunza Marine (Tawau) Sdn Bhd</t>
  </si>
  <si>
    <t>Less: Consolidation adjustment</t>
  </si>
  <si>
    <t>Packaging</t>
  </si>
  <si>
    <t>Master Pack</t>
  </si>
  <si>
    <t>Hunza Consolidation</t>
  </si>
  <si>
    <t>Hunza Labs</t>
  </si>
  <si>
    <t>Grand Total</t>
  </si>
  <si>
    <t>Current</t>
  </si>
  <si>
    <t>depreciation and impairment losses. Revaluations were carried out at least once every five years and any revaluation increase is taken to equity as a revaluation</t>
  </si>
  <si>
    <t xml:space="preserve">surplus. The early adoption of the revised FRS 117 (which only come into effect on financial year 2007) has resulted in a change in the accounting policy relating to </t>
  </si>
  <si>
    <t>are expected to vest by the vesting date. Any revision of this estimate is included in profit and loss and a corresponding adjustment to equity over the remaining</t>
  </si>
  <si>
    <t>Corresponding</t>
  </si>
  <si>
    <t>Quarter</t>
  </si>
  <si>
    <t>ended</t>
  </si>
  <si>
    <t>RM '000</t>
  </si>
  <si>
    <t>Revenue</t>
  </si>
  <si>
    <t xml:space="preserve">Other operating income </t>
  </si>
  <si>
    <t>Taxation</t>
  </si>
  <si>
    <t xml:space="preserve">Minority interests </t>
  </si>
  <si>
    <t xml:space="preserve">(i) Basic </t>
  </si>
  <si>
    <t xml:space="preserve">(ii) Fully diluted </t>
  </si>
  <si>
    <t>Property, plant and equipment</t>
  </si>
  <si>
    <t>Other investments</t>
  </si>
  <si>
    <t>Current assets</t>
  </si>
  <si>
    <t>Inventories</t>
  </si>
  <si>
    <t>Cash and bank balances</t>
  </si>
  <si>
    <t>Current liabilities</t>
  </si>
  <si>
    <t>B9</t>
  </si>
  <si>
    <t>Share capital</t>
  </si>
  <si>
    <t>Reserves</t>
  </si>
  <si>
    <t>Minority interests</t>
  </si>
  <si>
    <t>Share</t>
  </si>
  <si>
    <t>Revaluation</t>
  </si>
  <si>
    <t>Treasury</t>
  </si>
  <si>
    <t>Capital</t>
  </si>
  <si>
    <t>Premium</t>
  </si>
  <si>
    <t>Reserve</t>
  </si>
  <si>
    <t>Shares</t>
  </si>
  <si>
    <t>CONDENSED CONSOLIDATED CASH FLOW STATEMENTS</t>
  </si>
  <si>
    <t>OPERATING ACTIVITIES</t>
  </si>
  <si>
    <t>Changes in Working Capital</t>
  </si>
  <si>
    <t>Net Change in current assets</t>
  </si>
  <si>
    <t>Net Change in current liabilities</t>
  </si>
  <si>
    <t>CASH FLOWS FROM INVESTING ACTIVITIES</t>
  </si>
  <si>
    <t>CASH FLOWS FROM FINANCING ACTIVITIES</t>
  </si>
  <si>
    <t>NOTES</t>
  </si>
  <si>
    <t>A1</t>
  </si>
  <si>
    <t>A2</t>
  </si>
  <si>
    <t>Annual Audit Report</t>
  </si>
  <si>
    <t>A3</t>
  </si>
  <si>
    <t>Seasonality or Cyclicality of Operations</t>
  </si>
  <si>
    <t>A4</t>
  </si>
  <si>
    <t>A5</t>
  </si>
  <si>
    <t>A6</t>
  </si>
  <si>
    <t>Number of Shares</t>
  </si>
  <si>
    <t>A7</t>
  </si>
  <si>
    <t>A8</t>
  </si>
  <si>
    <t>Seafood Division</t>
  </si>
  <si>
    <t>Paper Packaging Division</t>
  </si>
  <si>
    <t>A9</t>
  </si>
  <si>
    <t>A10</t>
  </si>
  <si>
    <t>A11</t>
  </si>
  <si>
    <t>A12</t>
  </si>
  <si>
    <t>There has been no liabilities which the Group is contingently liable to since the last annual balance sheet date.</t>
  </si>
  <si>
    <t>B1</t>
  </si>
  <si>
    <t>B2</t>
  </si>
  <si>
    <t>Comparison with Immediate Preceding Quarter's Results</t>
  </si>
  <si>
    <t>B3</t>
  </si>
  <si>
    <t>Prospects</t>
  </si>
  <si>
    <t>B4</t>
  </si>
  <si>
    <t>Variance of Actual Profit from Forecast Profit and Shortfall in the Profit Guarantee</t>
  </si>
  <si>
    <t>Not applicable.</t>
  </si>
  <si>
    <t>B5</t>
  </si>
  <si>
    <t xml:space="preserve">Taxation </t>
  </si>
  <si>
    <t>The taxation for the Group comprises :</t>
  </si>
  <si>
    <t>(a)</t>
  </si>
  <si>
    <t>(b)</t>
  </si>
  <si>
    <t>(c)</t>
  </si>
  <si>
    <t xml:space="preserve">       </t>
  </si>
  <si>
    <t>B6</t>
  </si>
  <si>
    <t>B7</t>
  </si>
  <si>
    <t xml:space="preserve">Particulars of Purchases and Disposals of Quoted Securities </t>
  </si>
  <si>
    <t>Total investments at cost</t>
  </si>
  <si>
    <t xml:space="preserve">Total investments at carrying value/book value </t>
  </si>
  <si>
    <t>B8</t>
  </si>
  <si>
    <t>Status of Corporate Proposals Announced But Not Yet Completed</t>
  </si>
  <si>
    <t xml:space="preserve">Bank Overdraft </t>
  </si>
  <si>
    <t>Banker Acceptance</t>
  </si>
  <si>
    <t>Share Margin Financing</t>
  </si>
  <si>
    <t xml:space="preserve">Long-term Loan </t>
  </si>
  <si>
    <t>Legal charges over certain landed properties of the Group and of the Company;</t>
  </si>
  <si>
    <t>Debentures incorporating fixed and floating charges over all assets of certain subsidiary companies;</t>
  </si>
  <si>
    <t>B10</t>
  </si>
  <si>
    <t xml:space="preserve">Off Balance Sheet Financial Instruments </t>
  </si>
  <si>
    <t>B11</t>
  </si>
  <si>
    <t>-</t>
  </si>
  <si>
    <t>B12</t>
  </si>
  <si>
    <t>Basic</t>
  </si>
  <si>
    <t>Diluted</t>
  </si>
  <si>
    <t>By  Order  of  the  Board</t>
  </si>
  <si>
    <t>Ong Eng Choon</t>
  </si>
  <si>
    <t>Tay Phaik Huat</t>
  </si>
  <si>
    <t>Secretaries</t>
  </si>
  <si>
    <t>Penang</t>
  </si>
  <si>
    <t>Date:</t>
  </si>
  <si>
    <t>(d)</t>
  </si>
  <si>
    <t>N/A</t>
  </si>
  <si>
    <t>Depreciation of property, plant and equipment</t>
  </si>
  <si>
    <t>Amortisation of goodwill on consolidation</t>
  </si>
  <si>
    <t>Purchase of property, plant and equipment</t>
  </si>
  <si>
    <t>Repayment of hire-purchase payables</t>
  </si>
  <si>
    <t>Repayment of long term loans</t>
  </si>
  <si>
    <t>Repurchase of treasury shares</t>
  </si>
  <si>
    <t>Allowance for doubtful debts</t>
  </si>
  <si>
    <t>(Note A3(e))</t>
  </si>
  <si>
    <t>Including interest free unsecured advance of RM2.110 million from certain directors of the Company, and has no fixed term of repayment.</t>
  </si>
  <si>
    <t>Proceeds from disposal of property, plant and equipment</t>
  </si>
  <si>
    <t>B13</t>
  </si>
  <si>
    <t>Cash and cash equivalents</t>
  </si>
  <si>
    <t>Cash and Bank Balances</t>
  </si>
  <si>
    <t>Bank overdrafts</t>
  </si>
  <si>
    <t>Secured</t>
  </si>
  <si>
    <t>Unsecured</t>
  </si>
  <si>
    <t xml:space="preserve">Short term borrowings </t>
  </si>
  <si>
    <t>Turnover</t>
  </si>
  <si>
    <t>B14</t>
  </si>
  <si>
    <t>Control Check</t>
  </si>
  <si>
    <t>Long term borrowings due within 2 to 5 years</t>
  </si>
  <si>
    <t>Long term borrowings due later than 5 years</t>
  </si>
  <si>
    <t xml:space="preserve">Debtors </t>
  </si>
  <si>
    <t>CONDENSED CONSOLIDATED INCOME STATEMENTS</t>
  </si>
  <si>
    <t>Equity</t>
  </si>
  <si>
    <t>CONDENSED CONSOLIDATED BALANCE SHEETS</t>
  </si>
  <si>
    <t>Creditors</t>
  </si>
  <si>
    <t>Changes in the Composition of the Group</t>
  </si>
  <si>
    <t xml:space="preserve">Adjustments for non-cash flow items :- </t>
  </si>
  <si>
    <t>Interest paid</t>
  </si>
  <si>
    <t>Hunza Packaging</t>
  </si>
  <si>
    <t>Tienma</t>
  </si>
  <si>
    <t>Long term borrowings due within 1 to 2 years</t>
  </si>
  <si>
    <t>Note</t>
  </si>
  <si>
    <t>Deferred tax assets</t>
  </si>
  <si>
    <t>Short term borrowings</t>
  </si>
  <si>
    <t>Unusual Items Due to their Nature, Size or Incidence</t>
  </si>
  <si>
    <t>Changes in Estimates</t>
  </si>
  <si>
    <t>Issuances, Cancellations, Repurchases, Resales and Repayment of Debt and Equity Securities</t>
  </si>
  <si>
    <t>Dividends Paid</t>
  </si>
  <si>
    <t>Valuation of Property, Plant and Equipment</t>
  </si>
  <si>
    <t>Material Post Balance Sheet Events</t>
  </si>
  <si>
    <t>Changes in Contingent Liabilities or Contingent Assets</t>
  </si>
  <si>
    <t>Review of the Performance of the Group</t>
  </si>
  <si>
    <t>Dividend Declared</t>
  </si>
  <si>
    <t xml:space="preserve">Litigation </t>
  </si>
  <si>
    <t>CONDENSED CONSOLIDATED STATEMENTS OF CHANGES IN EQUITY</t>
  </si>
  <si>
    <t>Proceeds from disposal of investment in quoted shares</t>
  </si>
  <si>
    <t>As at</t>
  </si>
  <si>
    <t>Borrowings</t>
  </si>
  <si>
    <t>Gross dividend income</t>
  </si>
  <si>
    <t>B15</t>
  </si>
  <si>
    <t>Fixed Deposits</t>
  </si>
  <si>
    <t>Bad debts written off</t>
  </si>
  <si>
    <t>Deferred Assets</t>
  </si>
  <si>
    <t>Tax credit</t>
  </si>
  <si>
    <t>Finance costs</t>
  </si>
  <si>
    <t>Operating expenses</t>
  </si>
  <si>
    <t>Investment in associated company</t>
  </si>
  <si>
    <t>Interest expense</t>
  </si>
  <si>
    <t>Interest income</t>
  </si>
  <si>
    <t>quarter</t>
  </si>
  <si>
    <t>As at end of</t>
  </si>
  <si>
    <t>current</t>
  </si>
  <si>
    <t>As at preceding</t>
  </si>
  <si>
    <t>financial</t>
  </si>
  <si>
    <t>year end</t>
  </si>
  <si>
    <r>
      <t xml:space="preserve">SEGMENT INFORMATION - TOTAL ASSETS AS AT </t>
    </r>
    <r>
      <rPr>
        <b/>
        <sz val="12"/>
        <color indexed="12"/>
        <rFont val="Arial"/>
        <family val="2"/>
      </rPr>
      <t>30.06.2004</t>
    </r>
  </si>
  <si>
    <t>Income tax paid</t>
  </si>
  <si>
    <t>a)</t>
  </si>
  <si>
    <t>b)</t>
  </si>
  <si>
    <t xml:space="preserve">Current </t>
  </si>
  <si>
    <t>Elimination</t>
  </si>
  <si>
    <t xml:space="preserve">The Board of Directors does not declare any dividend for the financial period under review. </t>
  </si>
  <si>
    <t>Profit/(Loss) before taxation</t>
  </si>
  <si>
    <t>Profit/(Loss) Before Taxation</t>
  </si>
  <si>
    <t>Sale of Unquoted Investments and / or Properties</t>
  </si>
  <si>
    <t>Interest</t>
  </si>
  <si>
    <t>Fatt Marine Products Sdn Bhd ("SWF"), a subsidiary of HCB, by Tan Ah Nai, Tan Kooi Lan and Tan Kooi Choo (collectively referred to as “the Plaintiffs”).</t>
  </si>
  <si>
    <t>b) On 5 June 2002, the Company received a copy of the Writ of Summons dated 24 May 2002 filed against Tan Boo Nam (“Defendant”) and Sin Wan</t>
  </si>
  <si>
    <t>The borrowings of the Group obtained from local licensed banks bear interests at rates ranging from 1.15% to 2% per annum above the lending banks'</t>
  </si>
  <si>
    <t xml:space="preserve">Impairment loss amounting approximately RM761,000 has been provided for. As at the date of this report, the SPA has yet to be completed as THF is seeking </t>
  </si>
  <si>
    <t>Tung Hai Fishing Sdn Bhd("THF"), a wholly owned subsidiary of the Company, had on 28 September 2006 entered into a sale and purchase agreement ("SPA")</t>
  </si>
  <si>
    <t>No dividend was paid during the current quarter.</t>
  </si>
  <si>
    <t>(e)</t>
  </si>
  <si>
    <t>A negative pledge on all assets of certain subsidiary companies.</t>
  </si>
  <si>
    <t xml:space="preserve">Certain of the Group's sales are denominated in United States Dollar.  In order to manage/hedge its exposures to foreign </t>
  </si>
  <si>
    <t>to indemnify the Defendant for damage and losses incurred by him.</t>
  </si>
  <si>
    <t>Investment Holding</t>
  </si>
  <si>
    <t>*</t>
  </si>
  <si>
    <t>recorded using the forward exchange contract rates whenever such hedges were utilised.</t>
  </si>
  <si>
    <t>exchange risks, the Group enters into forward foreign exchange contracts.  Accordingly the sales transactions have been</t>
  </si>
  <si>
    <t xml:space="preserve">Hire-purchase Creditors due within one year </t>
  </si>
  <si>
    <t>Income tax refunded</t>
  </si>
  <si>
    <t>Please see B1 for segmental reporting.</t>
  </si>
  <si>
    <t>31.12.2005</t>
  </si>
  <si>
    <t>Dividends Received</t>
  </si>
  <si>
    <t xml:space="preserve">Investing result </t>
  </si>
  <si>
    <t>ESOS Exercised</t>
  </si>
  <si>
    <t>c)</t>
  </si>
  <si>
    <t>Transfer of revaluation surplus</t>
  </si>
  <si>
    <t>Inventories written off</t>
  </si>
  <si>
    <t>Certain figures have been restated to conform to audited financial statements ended 31st December 2005.</t>
  </si>
  <si>
    <t>---------------</t>
  </si>
  <si>
    <t>-------------------</t>
  </si>
  <si>
    <t>------Attributable to Equity Holders of the Parent----------------</t>
  </si>
  <si>
    <t>Minority</t>
  </si>
  <si>
    <t>-----------------Non-Distributable ---------------</t>
  </si>
  <si>
    <t>Distributable</t>
  </si>
  <si>
    <t>Attributable to:</t>
  </si>
  <si>
    <t>Equity holders of the parent</t>
  </si>
  <si>
    <t>TOTAL ASSETS</t>
  </si>
  <si>
    <t>Non-current liabilities</t>
  </si>
  <si>
    <t>Non-current assets</t>
  </si>
  <si>
    <t>TOTAL LIABILITIES</t>
  </si>
  <si>
    <t>Equity attributable to equity holders of the parent</t>
  </si>
  <si>
    <t>TOTAL EQUITY</t>
  </si>
  <si>
    <t>TOTAL LIABILITIES AND EQUITY</t>
  </si>
  <si>
    <t>Changes in Accounting Policies</t>
  </si>
  <si>
    <t>FRS 101 : Presentation of Financial Statements</t>
  </si>
  <si>
    <t>A13</t>
  </si>
  <si>
    <t>Basis of Preparation</t>
  </si>
  <si>
    <t>Short term loan</t>
  </si>
  <si>
    <t xml:space="preserve">Long-term loan due within one year </t>
  </si>
  <si>
    <t>A3(f)</t>
  </si>
  <si>
    <t>A3(e)&amp;A4</t>
  </si>
  <si>
    <t>FRS 140 : Investment Property</t>
  </si>
  <si>
    <t>Investment properties</t>
  </si>
  <si>
    <t xml:space="preserve">Net Assets per share attributable to ordinary equity holders </t>
  </si>
  <si>
    <t>of the parent (RM)</t>
  </si>
  <si>
    <t xml:space="preserve">Goodwill </t>
  </si>
  <si>
    <t>FRS 3 : Business Combinations</t>
  </si>
  <si>
    <t>As at 1/1/2006</t>
  </si>
  <si>
    <t>Decrease in revaluation reserve</t>
  </si>
  <si>
    <t>Increase in retained earnings</t>
  </si>
  <si>
    <t>A3(b)</t>
  </si>
  <si>
    <t>(The Condensed Consolidated Income Statements should be read in conjunction with the Annual Financial Report for the year</t>
  </si>
  <si>
    <t>(The Condensed Consolidated Balance Sheets should be read in conjunction with the Annual Financial Report for the year</t>
  </si>
  <si>
    <t xml:space="preserve">(The Condensed Consolidated Statements of Changes in Equity should be read in conjunction with the Annual Financial Report for the </t>
  </si>
  <si>
    <t>The principal effects of the changes in accounting policies resulting from the adoption of the new/revised FRSs are discussed below:</t>
  </si>
  <si>
    <t>There was no changes in the estimates of amounts which have material effect in the quarterly financial statement under review.</t>
  </si>
  <si>
    <t>31.12.2006</t>
  </si>
  <si>
    <t>Property, plant and equipment written off</t>
  </si>
  <si>
    <t xml:space="preserve">There was no material event subsequent to the balance sheet date that have not been reflected in this financial statement. </t>
  </si>
  <si>
    <t>Deferred tax liabilities</t>
  </si>
  <si>
    <t>Losses</t>
  </si>
  <si>
    <t>Accumulated</t>
  </si>
  <si>
    <t>ESOS granted were vested immediately. In 2006, a net total of 305,000 ESOS were granted and hence covered under FRS 2. The ESOS expires on January 2008</t>
  </si>
  <si>
    <t>and the exercise price is RM1 being the par value (as market prices were below par when ESOS were granted in batches). The Board is of the opinion that due to</t>
  </si>
  <si>
    <t>current financial year with the exception of an announcement on 26 May 2006 to enter into a business venture with Karli Boenjamin ("KB") and Andri Boenjamin ("AB")</t>
  </si>
  <si>
    <t xml:space="preserve">Prior to 1 January 2006, no compensation expenses was recognised in profit and loss for share options granted as stated under the transitional provision </t>
  </si>
  <si>
    <t>of FRS 2. Upon the adoption of FRS 2, the total fair value of share options granted to employees is recognised as an employee cost with corresponding increase</t>
  </si>
  <si>
    <t>in the share option reserve within equity over the vesting period. At every balance sheet date, the Group revises its estimates of the number of share options that</t>
  </si>
  <si>
    <t>vesting period.</t>
  </si>
  <si>
    <t>Amortisation of prepaid land lease payments</t>
  </si>
  <si>
    <t>For packaging division, the overall performance for this year shows better result due to less depreciation charge arising from certain machinery</t>
  </si>
  <si>
    <t>(restated)#</t>
  </si>
  <si>
    <t>#</t>
  </si>
  <si>
    <t xml:space="preserve">Hire-purchase Creditors </t>
  </si>
  <si>
    <t>(Under) provision in respect of prior year</t>
  </si>
  <si>
    <t>In addition, the Defendant has filed an application for leave to claim against SWF on 12 July 2005 for the following:</t>
  </si>
  <si>
    <t>Weighted average number of ordinary shares outstanding</t>
  </si>
  <si>
    <t xml:space="preserve">Fixed deposits with a licensed bank   </t>
  </si>
  <si>
    <t>d)</t>
  </si>
  <si>
    <t>Decrease in deferred tax liabilities</t>
  </si>
  <si>
    <t xml:space="preserve">Deferred </t>
  </si>
  <si>
    <t>The interim financial statements should be read in conjunction with the audited financial statements of the Group for the year ended 31 December 2005.</t>
  </si>
  <si>
    <t>requirements of FRS 134: Interim Financial Reporting.</t>
  </si>
  <si>
    <t>These explanatory notes attached to the interim financial statements provide an explanation of events and transactions so as to give a true and fair view</t>
  </si>
  <si>
    <t>The significant accounting policies adopted are consistent with those of the audited financial statements for the year ended 31 December 2005 except for</t>
  </si>
  <si>
    <t>the adoption of the new/revised Financial Reporting Standards("FRS") effective for financial period beginning 1 January 2006.</t>
  </si>
  <si>
    <t>The adoption of the revised FRS 101 has affected the presentation of minority interest, share of net after-tax results of associates and other disclosures.</t>
  </si>
  <si>
    <t>Share of (profit)/loss of associated companies</t>
  </si>
  <si>
    <t xml:space="preserve">EQUITY </t>
  </si>
  <si>
    <t>Proceeds from issue of shares arising from exercised of ESOS</t>
  </si>
  <si>
    <t xml:space="preserve">carrying amount of goodwill as at 1 January 2006 of RM196,000 has ceased to be amortised. This has the effect of reducing the amortisation charges </t>
  </si>
  <si>
    <t>FRS 5 : Assets Held for Sale and Discontinued Operations</t>
  </si>
  <si>
    <t xml:space="preserve">Assets or disposal group are classified as held for sale if its carrying amount will be recovered principally through a sale transaction </t>
  </si>
  <si>
    <t xml:space="preserve">rather than through continuing use and it must meet all conditions for an asset (or 'disposal group') to be classified as held for sale. A 'disposal </t>
  </si>
  <si>
    <t>for assets or disposal groups that are classified as held for sale are at the lower of carrying amount and fair value less costs to sell.</t>
  </si>
  <si>
    <t xml:space="preserve">the ordinary course of business. Prior to 1 January 2006, investment properties were stated at cost or valuation less accumulative depreciation. </t>
  </si>
  <si>
    <t xml:space="preserve">                                HUNZA CONSOLIDATION  BERHAD (297020-W)</t>
  </si>
  <si>
    <t>period to date</t>
  </si>
  <si>
    <t>Profit/(Loss) from operations</t>
  </si>
  <si>
    <t>Share of Profit in associated company</t>
  </si>
  <si>
    <t>Loss before taxation</t>
  </si>
  <si>
    <t>Loss for the period</t>
  </si>
  <si>
    <t>Loss per share (sen) :</t>
  </si>
  <si>
    <t>ended 31st December 2005 and the accompanying explanatory notes attached to the interim financial statements)</t>
  </si>
  <si>
    <t>Assets held for sale</t>
  </si>
  <si>
    <t xml:space="preserve">The amount is not substantial therefore not reflected </t>
  </si>
  <si>
    <t>(#)</t>
  </si>
  <si>
    <t>Certain figures have been reclassified to conform with current quarter's presentation.</t>
  </si>
  <si>
    <t>Capital repayment of investment in quoted shares</t>
  </si>
  <si>
    <t>Purchase of investment in quoted shares</t>
  </si>
  <si>
    <t>Impairment loss of assets (see note A12 below)</t>
  </si>
  <si>
    <t>There was no sales of unquoted investments and/or properties for the current financial period to date, except for those mentioned in note A12.</t>
  </si>
  <si>
    <t>Fair value adjustment of investment properties</t>
  </si>
  <si>
    <t>Net surplus/(deficit) on revaluation reserve</t>
  </si>
  <si>
    <t>base lending rates. All borrowings are denominated in Ringgit Malaysia.</t>
  </si>
  <si>
    <t xml:space="preserve">Voluntary Separation Scheme paid out, allowances for diminution of investment in quoted shares, revaluation surplus on property, plant </t>
  </si>
  <si>
    <t>Option Scheme ("ESOS") since the inception of this scheme in September 2003. Further, as at 31 December 2006, a total of 1,527,000 ordinary shares</t>
  </si>
  <si>
    <t>of RM1 each under ESOS which had been granted to employees of the Group remain unexercised.</t>
  </si>
  <si>
    <t>FRS 117 : Leases</t>
  </si>
  <si>
    <t>Prepaid land lease payments</t>
  </si>
  <si>
    <t>f)</t>
  </si>
  <si>
    <t>e)</t>
  </si>
  <si>
    <t>A15</t>
  </si>
  <si>
    <t>Comparatives</t>
  </si>
  <si>
    <t>The following comparative amounts have been restated due to the adoption of new and revised FRSs :</t>
  </si>
  <si>
    <t>Previously</t>
  </si>
  <si>
    <t>stated</t>
  </si>
  <si>
    <t>&lt;-------adjustments -------&gt;</t>
  </si>
  <si>
    <t>FRS 117</t>
  </si>
  <si>
    <t>Restated</t>
  </si>
  <si>
    <t>At 31 December 2005</t>
  </si>
  <si>
    <t>FRS 2 : Share-based Payment</t>
  </si>
  <si>
    <t xml:space="preserve">the site. Equipment included in the said property mainly are an "Individually Quick Frozen" machine, compressor, ice maker and other machinery </t>
  </si>
  <si>
    <t>being fully depreciated.</t>
  </si>
  <si>
    <t>There was no corporate proposal announced but not yet completed by the Company.</t>
  </si>
  <si>
    <t xml:space="preserve">SWF purchased a piece of land held under E.M.R. No. 4394 and known as Lot No. 3527, Mukim Kuala Kurau, Daerah Krian, Perak ("Land") from the </t>
  </si>
  <si>
    <t>free from all encumbrances. The Plaintiffs alleged that they have interests over a certain portion of the Land by virtue of private arrangements entered into between</t>
  </si>
  <si>
    <t xml:space="preserve">Defendant via a sale and purchase agreement dated 25 July 1995.  The Land was subsequently transferred and registered on 24 May 1996 in the name of SWF, </t>
  </si>
  <si>
    <t>and equipment and allowances for doubtful debts in previous year.</t>
  </si>
  <si>
    <t>Effects of adopting :</t>
  </si>
  <si>
    <t>FRS 140</t>
  </si>
  <si>
    <t>Allowance/(Write back) for diminution in value of investment in quoted shares</t>
  </si>
  <si>
    <t>Investment in quoted shares written off</t>
  </si>
  <si>
    <t>Reversal of previous revaluation deficit on revalued properties</t>
  </si>
  <si>
    <t>Allowance for inventories obsolescence no longer required</t>
  </si>
  <si>
    <t>Gain on disposal of investment in quoted shares</t>
  </si>
  <si>
    <t>Loss on disposal of property, plant and equipment</t>
  </si>
  <si>
    <t>Operating profit/(loss) before working capital changes</t>
  </si>
  <si>
    <t>Net cash from operating activities</t>
  </si>
  <si>
    <t>Net cash from investing activities</t>
  </si>
  <si>
    <t>Decrease in bank and other borrowings</t>
  </si>
  <si>
    <t>Fixed deposits held as security</t>
  </si>
  <si>
    <t>Net cash used in financing activities</t>
  </si>
  <si>
    <t>NET DECREASE IN CASH AND CASH EQUIVALENTS</t>
  </si>
  <si>
    <t>CASH AND CASH EQUIVALENTS AT BEGINNING OF PERIOD</t>
  </si>
  <si>
    <t>CASH AND CASH EQUIVALENTS AT END OF PERIOD</t>
  </si>
  <si>
    <t>The amount is not substantial therefore not reflected in cashflow</t>
  </si>
  <si>
    <t>The auditors' report on the financial statements for the year ended 31 December 2005 was not qualified.</t>
  </si>
  <si>
    <t>There were no unusual items affecting assets, liabilities, equity, net income, or cash flow during the current financial period under review, except for the</t>
  </si>
  <si>
    <t>Shares bought back  during the period</t>
  </si>
  <si>
    <t>of the Companies Act, 1965.  The prices paid for the shares ranged from RM0.40 to RM1.95 per share.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</si>
</sst>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0_);_(&quot;$&quot;* \(#,##0\);_(&quot;$&quot;* &quot;-&quot;_);_(@_)"/>
    <numFmt numFmtId="169" formatCode="_(* #,##0_);_(* \(#,##0\);_(* &quot;-&quot;_);_(@_)"/>
    <numFmt numFmtId="170" formatCode="_(&quot;$&quot;* #,##0.00_);_(&quot;$&quot;* \(#,##0.00\);_(&quot;$&quot;* &quot;-&quot;??_);_(@_)"/>
    <numFmt numFmtId="171" formatCode="_(* #,##0.00_);_(* \(#,##0.00\);_(* &quot;-&quot;??_);_(@_)"/>
    <numFmt numFmtId="184" formatCode="#,##0.0000"/>
    <numFmt numFmtId="185" formatCode="0.00_);\(0.00\)"/>
    <numFmt numFmtId="188" formatCode="_(* #,##0_);_(* \(#,##0\);_(* &quot;-&quot;??_);_(@_)"/>
    <numFmt numFmtId="189" formatCode="0_);\(0\)"/>
    <numFmt numFmtId="191" formatCode="_(* #,##0.000_);_(* \(#,##0.000\);_(* &quot;-&quot;??_);_(@_)"/>
    <numFmt numFmtId="195" formatCode="#,##0.000"/>
    <numFmt numFmtId="201" formatCode="#,##0.00000"/>
    <numFmt numFmtId="202" formatCode="_(* #,##0.0000_);_(* \(#,##0.0000\);_(* &quot;-&quot;??_);_(@_)"/>
    <numFmt numFmtId="203" formatCode="_(* #,##0.00000_);_(* \(#,##0.00000\);_(* &quot;-&quot;??_);_(@_)"/>
    <numFmt numFmtId="206" formatCode="#,##0.000000000000000"/>
    <numFmt numFmtId="212" formatCode="#,##0.000000000"/>
    <numFmt numFmtId="220" formatCode="_(* #,##0.000000_);_(* \(#,##0.000000\);_(* &quot;-&quot;??_);_(@_)"/>
    <numFmt numFmtId="221" formatCode="#,##0.000000"/>
    <numFmt numFmtId="225" formatCode="0.00000_);\(0.00000\)"/>
    <numFmt numFmtId="228" formatCode="0.00000000_);\(0.00000000\)"/>
    <numFmt numFmtId="234" formatCode="#,##0.000000;\-#,##0.000000"/>
    <numFmt numFmtId="235" formatCode="#,##0_ ;\-#,##0\ "/>
    <numFmt numFmtId="236" formatCode="#,##0.0000000"/>
    <numFmt numFmtId="238" formatCode="_(* #,##0.0000000_);_(* \(#,##0.0000000\);_(* &quot;-&quot;??_);_(@_)"/>
    <numFmt numFmtId="252" formatCode="_-* #,##0.000000_-;\-* #,##0.000000_-;_-* &quot;-&quot;??_-;_-@_-"/>
    <numFmt numFmtId="254" formatCode="#,##0.00000000;\-#,##0.00000000"/>
  </numFmts>
  <fonts count="20">
    <font>
      <sz val="10"/>
      <name val="Arial"/>
      <family val="0"/>
    </font>
    <font>
      <sz val="12"/>
      <name val="Arial"/>
      <family val="0"/>
    </font>
    <font>
      <b/>
      <sz val="12"/>
      <name val="Arial"/>
      <family val="0"/>
    </font>
    <font>
      <sz val="12"/>
      <color indexed="10"/>
      <name val="Arial"/>
      <family val="0"/>
    </font>
    <font>
      <b/>
      <sz val="12"/>
      <color indexed="12"/>
      <name val="Arial"/>
      <family val="2"/>
    </font>
    <font>
      <sz val="12"/>
      <color indexed="12"/>
      <name val="Times New Roman"/>
      <family val="1"/>
    </font>
    <font>
      <sz val="12"/>
      <color indexed="8"/>
      <name val="Times New Roman"/>
      <family val="0"/>
    </font>
    <font>
      <sz val="12"/>
      <name val="Times New Roman"/>
      <family val="1"/>
    </font>
    <font>
      <sz val="12"/>
      <color indexed="10"/>
      <name val="Times New Roman"/>
      <family val="1"/>
    </font>
    <font>
      <sz val="12"/>
      <color indexed="53"/>
      <name val="Times New Roman"/>
      <family val="1"/>
    </font>
    <font>
      <b/>
      <sz val="12"/>
      <name val="Times New Roman"/>
      <family val="1"/>
    </font>
    <font>
      <b/>
      <sz val="12"/>
      <color indexed="8"/>
      <name val="Times New Roman"/>
      <family val="0"/>
    </font>
    <font>
      <sz val="12"/>
      <color indexed="14"/>
      <name val="Arial"/>
      <family val="0"/>
    </font>
    <font>
      <sz val="12"/>
      <color indexed="14"/>
      <name val="Times New Roman"/>
      <family val="0"/>
    </font>
    <font>
      <u val="single"/>
      <sz val="10"/>
      <color indexed="12"/>
      <name val="Arial"/>
      <family val="0"/>
    </font>
    <font>
      <u val="single"/>
      <sz val="10"/>
      <color indexed="36"/>
      <name val="Arial"/>
      <family val="0"/>
    </font>
    <font>
      <i/>
      <sz val="12"/>
      <name val="Times New Roman"/>
      <family val="1"/>
    </font>
    <font>
      <sz val="13"/>
      <name val="Times New Roman"/>
      <family val="1"/>
    </font>
    <font>
      <b/>
      <i/>
      <sz val="12"/>
      <name val="Times New Roman"/>
      <family val="1"/>
    </font>
    <font>
      <b/>
      <sz val="16"/>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3" fontId="1" fillId="0" borderId="0" xfId="0" applyNumberFormat="1" applyFont="1" applyAlignment="1">
      <alignment horizontal="center"/>
    </xf>
    <xf numFmtId="3" fontId="5" fillId="0" borderId="0" xfId="0"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7" fillId="0" borderId="0" xfId="0" applyNumberFormat="1" applyFont="1" applyAlignment="1">
      <alignment/>
    </xf>
    <xf numFmtId="3" fontId="8" fillId="0" borderId="0" xfId="0" applyNumberFormat="1" applyFont="1" applyAlignment="1">
      <alignment/>
    </xf>
    <xf numFmtId="3" fontId="9" fillId="0" borderId="0" xfId="0" applyNumberFormat="1" applyFont="1" applyAlignment="1">
      <alignment/>
    </xf>
    <xf numFmtId="3" fontId="1" fillId="0" borderId="0" xfId="0" applyNumberFormat="1" applyFont="1" applyAlignment="1">
      <alignment/>
    </xf>
    <xf numFmtId="3" fontId="0" fillId="0" borderId="0" xfId="0" applyNumberFormat="1" applyFont="1" applyAlignment="1">
      <alignment/>
    </xf>
    <xf numFmtId="0" fontId="7" fillId="0" borderId="0" xfId="0" applyNumberFormat="1" applyFont="1" applyAlignment="1">
      <alignment/>
    </xf>
    <xf numFmtId="3" fontId="7" fillId="0" borderId="0" xfId="0" applyNumberFormat="1" applyFont="1" applyAlignment="1">
      <alignment horizontal="centerContinuous"/>
    </xf>
    <xf numFmtId="3" fontId="10" fillId="0" borderId="0" xfId="0" applyNumberFormat="1" applyFont="1" applyAlignment="1">
      <alignment horizontal="centerContinuous"/>
    </xf>
    <xf numFmtId="3" fontId="10" fillId="0" borderId="0" xfId="0" applyNumberFormat="1" applyFont="1" applyAlignment="1">
      <alignment horizontal="center"/>
    </xf>
    <xf numFmtId="0" fontId="10" fillId="0" borderId="0" xfId="0" applyNumberFormat="1" applyFont="1" applyAlignment="1">
      <alignment horizontal="center"/>
    </xf>
    <xf numFmtId="3" fontId="7" fillId="0" borderId="0" xfId="0" applyNumberFormat="1" applyFont="1" applyAlignment="1">
      <alignment horizontal="center"/>
    </xf>
    <xf numFmtId="0" fontId="7" fillId="0" borderId="0" xfId="0" applyNumberFormat="1" applyFont="1" applyAlignment="1">
      <alignment horizontal="center"/>
    </xf>
    <xf numFmtId="188" fontId="7" fillId="0" borderId="0" xfId="0" applyNumberFormat="1" applyFont="1" applyAlignment="1">
      <alignment/>
    </xf>
    <xf numFmtId="188" fontId="7" fillId="0" borderId="1" xfId="0" applyNumberFormat="1" applyFont="1" applyBorder="1" applyAlignment="1">
      <alignment/>
    </xf>
    <xf numFmtId="189" fontId="7" fillId="0" borderId="0" xfId="0" applyNumberFormat="1" applyFont="1" applyAlignment="1">
      <alignment/>
    </xf>
    <xf numFmtId="185" fontId="7" fillId="0" borderId="0" xfId="0" applyNumberFormat="1" applyFont="1" applyAlignment="1">
      <alignment/>
    </xf>
    <xf numFmtId="4" fontId="7" fillId="0" borderId="0" xfId="0" applyNumberFormat="1" applyFont="1" applyAlignment="1">
      <alignment/>
    </xf>
    <xf numFmtId="2" fontId="7"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3" fontId="7" fillId="0" borderId="0" xfId="0" applyNumberFormat="1" applyFont="1" applyAlignment="1">
      <alignment horizontal="right"/>
    </xf>
    <xf numFmtId="188" fontId="7" fillId="0" borderId="0" xfId="0" applyNumberFormat="1" applyFont="1" applyBorder="1" applyAlignment="1">
      <alignment/>
    </xf>
    <xf numFmtId="0" fontId="10" fillId="0" borderId="0" xfId="0" applyFont="1" applyAlignment="1">
      <alignment/>
    </xf>
    <xf numFmtId="0" fontId="10" fillId="0" borderId="0" xfId="0" applyFont="1" applyAlignment="1">
      <alignment horizontal="center"/>
    </xf>
    <xf numFmtId="0" fontId="7" fillId="0" borderId="0" xfId="0" applyFont="1" applyAlignment="1">
      <alignment/>
    </xf>
    <xf numFmtId="188" fontId="7" fillId="0" borderId="0" xfId="15" applyNumberFormat="1" applyFont="1" applyAlignment="1">
      <alignment/>
    </xf>
    <xf numFmtId="188" fontId="7" fillId="0" borderId="2" xfId="15" applyNumberFormat="1" applyFont="1" applyBorder="1" applyAlignment="1">
      <alignment/>
    </xf>
    <xf numFmtId="188" fontId="7" fillId="0" borderId="0" xfId="0" applyNumberFormat="1" applyFont="1" applyAlignment="1">
      <alignment/>
    </xf>
    <xf numFmtId="37" fontId="10" fillId="0" borderId="0" xfId="0" applyNumberFormat="1" applyFont="1" applyAlignment="1">
      <alignment/>
    </xf>
    <xf numFmtId="171" fontId="10" fillId="0" borderId="0" xfId="15" applyFont="1" applyAlignment="1">
      <alignment/>
    </xf>
    <xf numFmtId="37" fontId="10" fillId="0" borderId="0" xfId="0" applyNumberFormat="1" applyFont="1" applyAlignment="1">
      <alignment horizontal="center"/>
    </xf>
    <xf numFmtId="15" fontId="10" fillId="0" borderId="0" xfId="0" applyNumberFormat="1" applyFont="1" applyAlignment="1">
      <alignment horizontal="center"/>
    </xf>
    <xf numFmtId="37" fontId="7" fillId="0" borderId="0" xfId="0" applyNumberFormat="1" applyFont="1" applyAlignment="1">
      <alignment/>
    </xf>
    <xf numFmtId="0" fontId="7" fillId="0" borderId="0" xfId="0" applyFont="1" applyBorder="1" applyAlignment="1">
      <alignment/>
    </xf>
    <xf numFmtId="0" fontId="10" fillId="0" borderId="0" xfId="0" applyFont="1" applyBorder="1" applyAlignment="1">
      <alignment/>
    </xf>
    <xf numFmtId="0" fontId="10" fillId="0" borderId="0" xfId="0" applyFont="1" applyBorder="1" applyAlignment="1">
      <alignment/>
    </xf>
    <xf numFmtId="37" fontId="10" fillId="0" borderId="0" xfId="0" applyNumberFormat="1" applyFont="1" applyBorder="1" applyAlignment="1">
      <alignment/>
    </xf>
    <xf numFmtId="37" fontId="7" fillId="0" borderId="1" xfId="0" applyNumberFormat="1" applyFont="1" applyBorder="1" applyAlignment="1">
      <alignment/>
    </xf>
    <xf numFmtId="37" fontId="10" fillId="0" borderId="1" xfId="0" applyNumberFormat="1" applyFont="1" applyBorder="1" applyAlignment="1">
      <alignment/>
    </xf>
    <xf numFmtId="3" fontId="7" fillId="0" borderId="0" xfId="0" applyNumberFormat="1" applyFont="1" applyAlignment="1">
      <alignment horizontal="justify" vertical="center" wrapText="1"/>
    </xf>
    <xf numFmtId="0" fontId="10" fillId="0" borderId="0" xfId="0" applyNumberFormat="1" applyFont="1" applyAlignment="1">
      <alignment/>
    </xf>
    <xf numFmtId="3" fontId="7" fillId="0" borderId="0" xfId="0" applyNumberFormat="1" applyFont="1" applyAlignment="1">
      <alignment horizontal="right" vertical="center" wrapText="1"/>
    </xf>
    <xf numFmtId="0" fontId="7" fillId="0" borderId="0" xfId="0" applyNumberFormat="1" applyFont="1" applyBorder="1" applyAlignment="1">
      <alignment/>
    </xf>
    <xf numFmtId="37" fontId="7" fillId="0" borderId="0" xfId="0" applyNumberFormat="1" applyFont="1" applyAlignment="1">
      <alignment/>
    </xf>
    <xf numFmtId="3" fontId="7" fillId="0" borderId="2" xfId="0" applyNumberFormat="1" applyFont="1" applyBorder="1" applyAlignment="1">
      <alignment/>
    </xf>
    <xf numFmtId="188" fontId="7" fillId="0" borderId="3" xfId="0" applyNumberFormat="1" applyFont="1" applyBorder="1" applyAlignment="1">
      <alignment/>
    </xf>
    <xf numFmtId="37" fontId="7" fillId="0" borderId="2" xfId="0" applyNumberFormat="1" applyFont="1" applyBorder="1" applyAlignment="1">
      <alignment/>
    </xf>
    <xf numFmtId="191" fontId="7" fillId="0" borderId="0" xfId="0" applyNumberFormat="1" applyFont="1" applyBorder="1" applyAlignment="1">
      <alignment/>
    </xf>
    <xf numFmtId="3" fontId="7" fillId="0" borderId="0" xfId="0" applyNumberFormat="1" applyFont="1" applyBorder="1" applyAlignment="1">
      <alignment horizontal="center"/>
    </xf>
    <xf numFmtId="3" fontId="7" fillId="0" borderId="0" xfId="0" applyNumberFormat="1" applyFont="1" applyBorder="1" applyAlignment="1">
      <alignment/>
    </xf>
    <xf numFmtId="0" fontId="7" fillId="0" borderId="0" xfId="0" applyNumberFormat="1" applyFont="1" applyBorder="1" applyAlignment="1">
      <alignment/>
    </xf>
    <xf numFmtId="188" fontId="7" fillId="0" borderId="0" xfId="15" applyNumberFormat="1" applyFont="1" applyAlignment="1">
      <alignment/>
    </xf>
    <xf numFmtId="3" fontId="11" fillId="0" borderId="0" xfId="0" applyNumberFormat="1" applyFont="1" applyAlignment="1">
      <alignment/>
    </xf>
    <xf numFmtId="0" fontId="2" fillId="0" borderId="0" xfId="0" applyNumberFormat="1" applyFont="1" applyAlignment="1">
      <alignment/>
    </xf>
    <xf numFmtId="0" fontId="12" fillId="0" borderId="0" xfId="0" applyNumberFormat="1" applyFont="1" applyAlignment="1">
      <alignment/>
    </xf>
    <xf numFmtId="3" fontId="13" fillId="0" borderId="0" xfId="0" applyNumberFormat="1" applyFont="1" applyAlignment="1">
      <alignment/>
    </xf>
    <xf numFmtId="3" fontId="7" fillId="0" borderId="0" xfId="0" applyNumberFormat="1" applyFont="1" applyFill="1" applyAlignment="1">
      <alignment horizontal="right"/>
    </xf>
    <xf numFmtId="3" fontId="7" fillId="0" borderId="0" xfId="0" applyNumberFormat="1" applyFont="1" applyFill="1" applyAlignment="1">
      <alignment/>
    </xf>
    <xf numFmtId="0" fontId="10" fillId="0" borderId="0" xfId="0" applyNumberFormat="1" applyFont="1" applyFill="1" applyAlignment="1">
      <alignment/>
    </xf>
    <xf numFmtId="0" fontId="7" fillId="0" borderId="0" xfId="0" applyNumberFormat="1" applyFont="1" applyFill="1" applyAlignment="1">
      <alignment/>
    </xf>
    <xf numFmtId="188" fontId="7" fillId="0" borderId="0" xfId="15" applyNumberFormat="1" applyFont="1" applyAlignment="1">
      <alignment horizontal="center"/>
    </xf>
    <xf numFmtId="188" fontId="7" fillId="0" borderId="0" xfId="0" applyNumberFormat="1" applyFont="1" applyFill="1" applyAlignment="1">
      <alignment/>
    </xf>
    <xf numFmtId="3" fontId="7" fillId="0" borderId="2" xfId="0" applyNumberFormat="1" applyFont="1" applyFill="1" applyBorder="1" applyAlignment="1">
      <alignment/>
    </xf>
    <xf numFmtId="3" fontId="7" fillId="0" borderId="0" xfId="0" applyNumberFormat="1" applyFont="1" applyBorder="1" applyAlignment="1">
      <alignment horizontal="right"/>
    </xf>
    <xf numFmtId="4" fontId="7" fillId="0" borderId="0" xfId="0" applyNumberFormat="1" applyFont="1" applyAlignment="1">
      <alignment horizontal="center"/>
    </xf>
    <xf numFmtId="3" fontId="10" fillId="0" borderId="0" xfId="0" applyNumberFormat="1" applyFont="1" applyAlignment="1">
      <alignment/>
    </xf>
    <xf numFmtId="0" fontId="10" fillId="0" borderId="0" xfId="0" applyFont="1" applyAlignment="1">
      <alignment horizontal="right"/>
    </xf>
    <xf numFmtId="3" fontId="7" fillId="0" borderId="0" xfId="0" applyNumberFormat="1" applyFont="1" applyAlignment="1">
      <alignment horizontal="left"/>
    </xf>
    <xf numFmtId="195" fontId="6" fillId="0" borderId="0" xfId="0" applyNumberFormat="1" applyFont="1" applyAlignment="1">
      <alignment/>
    </xf>
    <xf numFmtId="195" fontId="13" fillId="0" borderId="0" xfId="0" applyNumberFormat="1" applyFont="1" applyAlignment="1">
      <alignment/>
    </xf>
    <xf numFmtId="37" fontId="7" fillId="0" borderId="0" xfId="0" applyNumberFormat="1" applyFont="1" applyBorder="1" applyAlignment="1">
      <alignment/>
    </xf>
    <xf numFmtId="3" fontId="8" fillId="0" borderId="0" xfId="0" applyNumberFormat="1" applyFont="1" applyAlignment="1">
      <alignment/>
    </xf>
    <xf numFmtId="0" fontId="3" fillId="0" borderId="0" xfId="0" applyNumberFormat="1" applyFont="1" applyAlignment="1">
      <alignment/>
    </xf>
    <xf numFmtId="37" fontId="10" fillId="0" borderId="0" xfId="0" applyNumberFormat="1" applyFont="1" applyAlignment="1">
      <alignment horizontal="right" vertical="center" wrapText="1"/>
    </xf>
    <xf numFmtId="37" fontId="7" fillId="0" borderId="0" xfId="0" applyNumberFormat="1" applyFont="1" applyAlignment="1">
      <alignment horizontal="right" vertical="center" wrapText="1"/>
    </xf>
    <xf numFmtId="188" fontId="7" fillId="0" borderId="0" xfId="0" applyNumberFormat="1" applyFont="1" applyBorder="1" applyAlignment="1">
      <alignment/>
    </xf>
    <xf numFmtId="3" fontId="10" fillId="0" borderId="0" xfId="0" applyNumberFormat="1" applyFont="1" applyAlignment="1">
      <alignment horizontal="left"/>
    </xf>
    <xf numFmtId="3" fontId="10" fillId="0" borderId="0" xfId="0" applyNumberFormat="1" applyFont="1" applyFill="1" applyAlignment="1">
      <alignment horizontal="left"/>
    </xf>
    <xf numFmtId="195" fontId="13" fillId="0" borderId="0" xfId="0" applyNumberFormat="1" applyFont="1" applyAlignment="1">
      <alignment/>
    </xf>
    <xf numFmtId="171" fontId="7" fillId="0" borderId="0" xfId="0" applyNumberFormat="1" applyFont="1" applyBorder="1" applyAlignment="1">
      <alignment/>
    </xf>
    <xf numFmtId="188" fontId="7" fillId="0" borderId="0" xfId="0" applyNumberFormat="1" applyFont="1" applyBorder="1" applyAlignment="1">
      <alignment horizontal="right"/>
    </xf>
    <xf numFmtId="171" fontId="7" fillId="0" borderId="0" xfId="0" applyNumberFormat="1" applyFont="1" applyFill="1" applyBorder="1" applyAlignment="1">
      <alignment/>
    </xf>
    <xf numFmtId="188" fontId="7" fillId="0" borderId="0" xfId="15" applyNumberFormat="1" applyFont="1" applyBorder="1" applyAlignment="1">
      <alignment/>
    </xf>
    <xf numFmtId="202" fontId="7" fillId="0" borderId="0" xfId="0" applyNumberFormat="1" applyFont="1" applyAlignment="1">
      <alignment/>
    </xf>
    <xf numFmtId="3" fontId="16" fillId="0" borderId="0" xfId="0" applyNumberFormat="1" applyFont="1" applyAlignment="1">
      <alignment/>
    </xf>
    <xf numFmtId="0" fontId="16" fillId="0" borderId="0" xfId="0" applyNumberFormat="1" applyFont="1" applyAlignment="1">
      <alignment/>
    </xf>
    <xf numFmtId="3" fontId="16" fillId="0" borderId="0" xfId="0" applyNumberFormat="1" applyFont="1" applyFill="1" applyAlignment="1">
      <alignment horizontal="justify" vertical="center" wrapText="1"/>
    </xf>
    <xf numFmtId="0" fontId="7" fillId="0" borderId="0" xfId="0" applyFont="1" applyAlignment="1" quotePrefix="1">
      <alignment/>
    </xf>
    <xf numFmtId="3" fontId="16" fillId="0" borderId="0" xfId="0" applyNumberFormat="1" applyFont="1" applyAlignment="1">
      <alignment horizontal="justify" vertical="center" wrapText="1"/>
    </xf>
    <xf numFmtId="37" fontId="7" fillId="0" borderId="0" xfId="0" applyNumberFormat="1" applyFont="1" applyBorder="1" applyAlignment="1">
      <alignment/>
    </xf>
    <xf numFmtId="0" fontId="7" fillId="0" borderId="0" xfId="0" applyFont="1" applyFill="1" applyAlignment="1">
      <alignment/>
    </xf>
    <xf numFmtId="3" fontId="7" fillId="0" borderId="0" xfId="0" applyNumberFormat="1" applyFont="1" applyBorder="1" applyAlignment="1">
      <alignment horizontal="justify" vertical="center" wrapText="1"/>
    </xf>
    <xf numFmtId="221" fontId="7" fillId="0" borderId="0" xfId="0" applyNumberFormat="1" applyFont="1" applyBorder="1" applyAlignment="1">
      <alignment/>
    </xf>
    <xf numFmtId="43" fontId="7" fillId="0" borderId="0" xfId="0" applyNumberFormat="1" applyFont="1" applyBorder="1" applyAlignment="1">
      <alignment/>
    </xf>
    <xf numFmtId="171" fontId="7" fillId="0" borderId="0" xfId="0" applyNumberFormat="1" applyFont="1" applyAlignment="1">
      <alignment/>
    </xf>
    <xf numFmtId="188" fontId="10" fillId="0" borderId="0" xfId="15" applyNumberFormat="1" applyFont="1" applyAlignment="1">
      <alignment/>
    </xf>
    <xf numFmtId="188" fontId="10" fillId="0" borderId="3" xfId="15" applyNumberFormat="1" applyFont="1" applyBorder="1" applyAlignment="1">
      <alignment/>
    </xf>
    <xf numFmtId="188" fontId="10" fillId="0" borderId="4" xfId="15" applyNumberFormat="1" applyFont="1" applyBorder="1" applyAlignment="1">
      <alignment/>
    </xf>
    <xf numFmtId="235" fontId="7" fillId="0" borderId="0" xfId="15" applyNumberFormat="1" applyFont="1" applyBorder="1" applyAlignment="1">
      <alignment/>
    </xf>
    <xf numFmtId="201" fontId="7" fillId="0" borderId="0" xfId="0" applyNumberFormat="1" applyFont="1" applyBorder="1" applyAlignment="1">
      <alignment/>
    </xf>
    <xf numFmtId="201" fontId="7" fillId="0" borderId="0" xfId="0" applyNumberFormat="1" applyFont="1" applyAlignment="1">
      <alignment/>
    </xf>
    <xf numFmtId="225" fontId="7" fillId="0" borderId="0" xfId="0" applyNumberFormat="1" applyFont="1" applyAlignment="1">
      <alignment/>
    </xf>
    <xf numFmtId="184" fontId="7" fillId="0" borderId="0" xfId="0" applyNumberFormat="1" applyFont="1" applyBorder="1" applyAlignment="1">
      <alignment/>
    </xf>
    <xf numFmtId="0" fontId="10" fillId="0" borderId="0" xfId="0" applyFont="1" applyAlignment="1" quotePrefix="1">
      <alignment/>
    </xf>
    <xf numFmtId="0" fontId="10" fillId="0" borderId="0" xfId="0" applyFont="1" applyAlignment="1" quotePrefix="1">
      <alignment horizontal="center"/>
    </xf>
    <xf numFmtId="188" fontId="7" fillId="0" borderId="1" xfId="0" applyNumberFormat="1" applyFont="1" applyBorder="1" applyAlignment="1">
      <alignment/>
    </xf>
    <xf numFmtId="188" fontId="7" fillId="0" borderId="1" xfId="15" applyNumberFormat="1" applyFont="1" applyBorder="1" applyAlignment="1">
      <alignment/>
    </xf>
    <xf numFmtId="188" fontId="7" fillId="0" borderId="0" xfId="15" applyNumberFormat="1" applyFont="1" applyBorder="1" applyAlignment="1">
      <alignment horizontal="center"/>
    </xf>
    <xf numFmtId="184" fontId="7" fillId="0" borderId="0" xfId="0" applyNumberFormat="1" applyFont="1" applyBorder="1" applyAlignment="1">
      <alignment/>
    </xf>
    <xf numFmtId="3" fontId="10" fillId="0" borderId="0" xfId="0" applyNumberFormat="1" applyFont="1" applyBorder="1" applyAlignment="1">
      <alignment horizontal="right"/>
    </xf>
    <xf numFmtId="3" fontId="10" fillId="0" borderId="0" xfId="0" applyNumberFormat="1" applyFont="1" applyBorder="1" applyAlignment="1">
      <alignment horizontal="right"/>
    </xf>
    <xf numFmtId="188" fontId="10" fillId="0" borderId="0" xfId="15" applyNumberFormat="1" applyFont="1" applyBorder="1" applyAlignment="1">
      <alignment/>
    </xf>
    <xf numFmtId="171" fontId="7" fillId="0" borderId="0" xfId="0" applyNumberFormat="1" applyFont="1" applyBorder="1" applyAlignment="1">
      <alignment/>
    </xf>
    <xf numFmtId="195" fontId="7" fillId="0" borderId="0" xfId="0" applyNumberFormat="1" applyFont="1" applyAlignment="1">
      <alignment/>
    </xf>
    <xf numFmtId="236" fontId="7" fillId="0" borderId="0" xfId="0" applyNumberFormat="1" applyFont="1" applyAlignment="1">
      <alignment/>
    </xf>
    <xf numFmtId="206" fontId="7" fillId="0" borderId="0" xfId="0" applyNumberFormat="1" applyFont="1" applyAlignment="1">
      <alignment/>
    </xf>
    <xf numFmtId="203" fontId="7" fillId="0" borderId="0" xfId="0" applyNumberFormat="1" applyFont="1" applyBorder="1" applyAlignment="1">
      <alignment/>
    </xf>
    <xf numFmtId="220" fontId="7" fillId="0" borderId="0" xfId="0" applyNumberFormat="1" applyFont="1" applyBorder="1" applyAlignment="1">
      <alignment/>
    </xf>
    <xf numFmtId="252" fontId="7" fillId="0" borderId="0" xfId="0" applyNumberFormat="1" applyFont="1" applyAlignment="1">
      <alignment/>
    </xf>
    <xf numFmtId="238" fontId="7" fillId="0" borderId="0" xfId="0" applyNumberFormat="1" applyFont="1" applyAlignment="1">
      <alignment/>
    </xf>
    <xf numFmtId="254" fontId="7" fillId="0" borderId="0" xfId="0" applyNumberFormat="1" applyFont="1" applyBorder="1" applyAlignment="1">
      <alignment/>
    </xf>
    <xf numFmtId="234" fontId="10" fillId="0" borderId="0" xfId="0" applyNumberFormat="1" applyFont="1" applyBorder="1" applyAlignment="1">
      <alignment/>
    </xf>
    <xf numFmtId="3" fontId="7" fillId="0" borderId="0" xfId="0" applyNumberFormat="1" applyFont="1" applyFill="1" applyAlignment="1">
      <alignment horizontal="justify" vertical="center" wrapText="1"/>
    </xf>
    <xf numFmtId="188" fontId="7" fillId="0" borderId="4" xfId="0" applyNumberFormat="1" applyFont="1" applyBorder="1" applyAlignment="1">
      <alignment/>
    </xf>
    <xf numFmtId="188" fontId="7" fillId="0" borderId="0" xfId="0" applyNumberFormat="1" applyFont="1" applyFill="1" applyBorder="1" applyAlignment="1">
      <alignment/>
    </xf>
    <xf numFmtId="0" fontId="7" fillId="0" borderId="0" xfId="0" applyFont="1" applyAlignment="1">
      <alignment horizontal="center"/>
    </xf>
    <xf numFmtId="37" fontId="7" fillId="0" borderId="0" xfId="15" applyNumberFormat="1" applyFont="1" applyBorder="1" applyAlignment="1">
      <alignment/>
    </xf>
    <xf numFmtId="37" fontId="7" fillId="0" borderId="0" xfId="15" applyNumberFormat="1" applyFont="1" applyAlignment="1">
      <alignment/>
    </xf>
    <xf numFmtId="188" fontId="7" fillId="0" borderId="0" xfId="15" applyNumberFormat="1" applyFont="1" applyFill="1" applyAlignment="1">
      <alignment/>
    </xf>
    <xf numFmtId="37" fontId="7" fillId="0" borderId="0" xfId="0" applyNumberFormat="1" applyFont="1" applyFill="1" applyAlignment="1">
      <alignment/>
    </xf>
    <xf numFmtId="37" fontId="7" fillId="0" borderId="1" xfId="0" applyNumberFormat="1" applyFont="1" applyFill="1" applyBorder="1" applyAlignment="1">
      <alignment/>
    </xf>
    <xf numFmtId="201" fontId="7" fillId="0" borderId="0" xfId="0" applyNumberFormat="1" applyFont="1" applyAlignment="1">
      <alignment horizontal="center"/>
    </xf>
    <xf numFmtId="3" fontId="17" fillId="0" borderId="0" xfId="0" applyNumberFormat="1" applyFont="1" applyAlignment="1">
      <alignment horizontal="left"/>
    </xf>
    <xf numFmtId="221" fontId="7" fillId="0" borderId="0" xfId="0" applyNumberFormat="1" applyFont="1" applyAlignment="1">
      <alignment/>
    </xf>
    <xf numFmtId="212" fontId="7" fillId="0" borderId="0" xfId="0" applyNumberFormat="1" applyFont="1" applyAlignment="1">
      <alignment/>
    </xf>
    <xf numFmtId="188" fontId="7" fillId="0" borderId="0" xfId="0" applyNumberFormat="1" applyFont="1" applyAlignment="1">
      <alignment horizontal="center"/>
    </xf>
    <xf numFmtId="235" fontId="7" fillId="0" borderId="0" xfId="15" applyNumberFormat="1" applyFont="1" applyAlignment="1">
      <alignment/>
    </xf>
    <xf numFmtId="188" fontId="7" fillId="0" borderId="0" xfId="0" applyNumberFormat="1" applyFont="1" applyAlignment="1">
      <alignment horizontal="right"/>
    </xf>
    <xf numFmtId="0" fontId="7" fillId="0" borderId="0" xfId="0" applyNumberFormat="1" applyFont="1" applyAlignment="1">
      <alignment horizontal="left"/>
    </xf>
    <xf numFmtId="228" fontId="7" fillId="0" borderId="0" xfId="0" applyNumberFormat="1" applyFont="1" applyAlignment="1">
      <alignment/>
    </xf>
    <xf numFmtId="171" fontId="7" fillId="0" borderId="0" xfId="0" applyNumberFormat="1" applyFont="1" applyFill="1" applyAlignment="1">
      <alignment/>
    </xf>
    <xf numFmtId="189" fontId="7" fillId="0" borderId="0" xfId="0" applyNumberFormat="1" applyFont="1" applyAlignment="1">
      <alignment horizontal="center"/>
    </xf>
    <xf numFmtId="2" fontId="7" fillId="0" borderId="0" xfId="0" applyNumberFormat="1" applyFont="1" applyAlignment="1">
      <alignment horizontal="right"/>
    </xf>
    <xf numFmtId="188" fontId="7" fillId="0" borderId="0" xfId="0" applyNumberFormat="1" applyFont="1" applyFill="1" applyBorder="1" applyAlignment="1">
      <alignment/>
    </xf>
    <xf numFmtId="188" fontId="7" fillId="0" borderId="1" xfId="0" applyNumberFormat="1" applyFont="1" applyFill="1" applyBorder="1" applyAlignment="1">
      <alignment/>
    </xf>
    <xf numFmtId="188" fontId="7" fillId="0" borderId="1" xfId="0" applyNumberFormat="1" applyFont="1" applyFill="1" applyBorder="1" applyAlignment="1">
      <alignment/>
    </xf>
    <xf numFmtId="184" fontId="7" fillId="0" borderId="0" xfId="0" applyNumberFormat="1" applyFont="1" applyAlignment="1">
      <alignment/>
    </xf>
    <xf numFmtId="3" fontId="10" fillId="0" borderId="0" xfId="0" applyNumberFormat="1" applyFont="1" applyAlignment="1">
      <alignment horizontal="right"/>
    </xf>
    <xf numFmtId="37" fontId="7" fillId="0" borderId="0" xfId="0" applyNumberFormat="1" applyFont="1" applyBorder="1" applyAlignment="1">
      <alignment horizontal="right"/>
    </xf>
    <xf numFmtId="39" fontId="7" fillId="0" borderId="0" xfId="0" applyNumberFormat="1" applyFont="1" applyBorder="1" applyAlignment="1">
      <alignment/>
    </xf>
    <xf numFmtId="3" fontId="7" fillId="0" borderId="1" xfId="0" applyNumberFormat="1" applyFont="1" applyBorder="1" applyAlignment="1">
      <alignment/>
    </xf>
    <xf numFmtId="3" fontId="16" fillId="0" borderId="0" xfId="0" applyNumberFormat="1" applyFont="1" applyFill="1" applyAlignment="1">
      <alignment/>
    </xf>
    <xf numFmtId="3" fontId="16" fillId="0" borderId="0" xfId="0" applyNumberFormat="1" applyFont="1" applyAlignment="1">
      <alignment horizontal="left"/>
    </xf>
    <xf numFmtId="3" fontId="7" fillId="0" borderId="2" xfId="0" applyNumberFormat="1" applyFont="1" applyBorder="1" applyAlignment="1">
      <alignment/>
    </xf>
    <xf numFmtId="37" fontId="7" fillId="0" borderId="1" xfId="0" applyNumberFormat="1" applyFont="1" applyBorder="1" applyAlignment="1">
      <alignment/>
    </xf>
    <xf numFmtId="3" fontId="10" fillId="0" borderId="0" xfId="0" applyNumberFormat="1" applyFont="1" applyBorder="1" applyAlignment="1">
      <alignment horizontal="left"/>
    </xf>
    <xf numFmtId="37" fontId="7" fillId="0" borderId="0" xfId="0" applyNumberFormat="1" applyFont="1" applyBorder="1" applyAlignment="1">
      <alignment horizontal="right" vertical="center" wrapText="1"/>
    </xf>
    <xf numFmtId="0" fontId="10" fillId="0" borderId="0" xfId="0" applyNumberFormat="1" applyFont="1" applyBorder="1" applyAlignment="1">
      <alignment/>
    </xf>
    <xf numFmtId="3" fontId="10" fillId="0" borderId="0" xfId="0" applyNumberFormat="1" applyFont="1" applyAlignment="1">
      <alignment horizontal="justify" vertical="center" wrapText="1"/>
    </xf>
    <xf numFmtId="3" fontId="18" fillId="0" borderId="0" xfId="0" applyNumberFormat="1" applyFont="1" applyAlignment="1">
      <alignment horizontal="left"/>
    </xf>
    <xf numFmtId="3" fontId="16" fillId="0" borderId="0" xfId="0" applyNumberFormat="1" applyFont="1" applyAlignment="1">
      <alignment vertical="center"/>
    </xf>
    <xf numFmtId="4" fontId="16" fillId="0" borderId="0" xfId="0" applyNumberFormat="1" applyFont="1" applyAlignment="1">
      <alignment/>
    </xf>
    <xf numFmtId="3" fontId="7" fillId="0" borderId="0" xfId="0" applyNumberFormat="1" applyFont="1" applyBorder="1" applyAlignment="1">
      <alignment horizontal="left"/>
    </xf>
    <xf numFmtId="3" fontId="10" fillId="0" borderId="0" xfId="0" applyNumberFormat="1" applyFont="1" applyBorder="1" applyAlignment="1">
      <alignment/>
    </xf>
    <xf numFmtId="37" fontId="7" fillId="0" borderId="0" xfId="0" applyNumberFormat="1" applyFont="1" applyBorder="1" applyAlignment="1">
      <alignment horizontal="center"/>
    </xf>
    <xf numFmtId="0" fontId="10" fillId="0" borderId="0" xfId="0" applyNumberFormat="1" applyFont="1" applyAlignment="1">
      <alignment horizontal="left"/>
    </xf>
    <xf numFmtId="0" fontId="7" fillId="0" borderId="0" xfId="0" applyNumberFormat="1" applyFont="1" applyAlignment="1">
      <alignment horizontal="justify" vertical="center" wrapText="1"/>
    </xf>
    <xf numFmtId="3" fontId="7" fillId="0" borderId="0" xfId="0" applyNumberFormat="1" applyFont="1" applyBorder="1" applyAlignment="1">
      <alignment horizontal="justify" vertical="center" wrapText="1"/>
    </xf>
    <xf numFmtId="3" fontId="7" fillId="0" borderId="5" xfId="0" applyNumberFormat="1" applyFont="1" applyBorder="1" applyAlignment="1">
      <alignment/>
    </xf>
    <xf numFmtId="3" fontId="7" fillId="0" borderId="4" xfId="0" applyNumberFormat="1" applyFont="1" applyBorder="1" applyAlignment="1">
      <alignment/>
    </xf>
    <xf numFmtId="3" fontId="7" fillId="0" borderId="6" xfId="0" applyNumberFormat="1" applyFont="1" applyBorder="1" applyAlignment="1">
      <alignment horizontal="center"/>
    </xf>
    <xf numFmtId="3" fontId="7" fillId="0" borderId="7" xfId="0" applyNumberFormat="1" applyFont="1" applyBorder="1" applyAlignment="1">
      <alignment/>
    </xf>
    <xf numFmtId="3" fontId="7" fillId="0" borderId="8" xfId="0" applyNumberFormat="1" applyFont="1" applyBorder="1" applyAlignment="1">
      <alignment/>
    </xf>
    <xf numFmtId="3" fontId="7" fillId="0" borderId="9" xfId="0" applyNumberFormat="1" applyFont="1" applyBorder="1" applyAlignment="1">
      <alignment/>
    </xf>
    <xf numFmtId="3" fontId="7" fillId="0" borderId="10" xfId="0" applyNumberFormat="1" applyFont="1" applyBorder="1" applyAlignment="1">
      <alignment/>
    </xf>
    <xf numFmtId="3" fontId="7" fillId="0" borderId="1" xfId="0" applyNumberFormat="1" applyFont="1" applyBorder="1" applyAlignment="1">
      <alignment/>
    </xf>
    <xf numFmtId="37" fontId="7" fillId="0" borderId="0" xfId="0" applyNumberFormat="1" applyFont="1" applyBorder="1" applyAlignment="1">
      <alignment/>
    </xf>
    <xf numFmtId="188" fontId="7" fillId="0" borderId="2" xfId="15" applyNumberFormat="1" applyFont="1" applyBorder="1" applyAlignment="1">
      <alignment/>
    </xf>
    <xf numFmtId="16" fontId="7" fillId="0" borderId="0" xfId="0" applyNumberFormat="1" applyFont="1" applyAlignment="1">
      <alignment/>
    </xf>
    <xf numFmtId="15" fontId="7" fillId="0" borderId="0" xfId="0" applyNumberFormat="1" applyFont="1" applyAlignment="1">
      <alignment/>
    </xf>
    <xf numFmtId="188" fontId="7" fillId="0" borderId="4" xfId="0" applyNumberFormat="1" applyFont="1" applyBorder="1" applyAlignment="1">
      <alignment/>
    </xf>
    <xf numFmtId="188" fontId="7" fillId="0" borderId="4" xfId="0" applyNumberFormat="1" applyFont="1" applyFill="1" applyBorder="1" applyAlignment="1">
      <alignment/>
    </xf>
    <xf numFmtId="188" fontId="7" fillId="0" borderId="4" xfId="0" applyNumberFormat="1" applyFont="1" applyFill="1" applyBorder="1" applyAlignment="1">
      <alignment/>
    </xf>
    <xf numFmtId="235" fontId="7" fillId="0" borderId="1" xfId="15" applyNumberFormat="1" applyFont="1" applyBorder="1" applyAlignment="1" quotePrefix="1">
      <alignment horizontal="right"/>
    </xf>
    <xf numFmtId="235" fontId="7" fillId="0" borderId="0" xfId="15" applyNumberFormat="1" applyFont="1" applyBorder="1" applyAlignment="1" quotePrefix="1">
      <alignment horizontal="right"/>
    </xf>
    <xf numFmtId="235" fontId="7" fillId="0" borderId="0" xfId="15" applyNumberFormat="1" applyFont="1" applyBorder="1" applyAlignment="1">
      <alignment horizontal="right"/>
    </xf>
    <xf numFmtId="0" fontId="7" fillId="0" borderId="0" xfId="0" applyNumberFormat="1" applyFont="1" applyAlignment="1">
      <alignment horizontal="right"/>
    </xf>
    <xf numFmtId="188" fontId="7" fillId="0" borderId="0" xfId="15" applyNumberFormat="1" applyFont="1" applyAlignment="1">
      <alignment horizontal="right"/>
    </xf>
    <xf numFmtId="37" fontId="7" fillId="0" borderId="0" xfId="15" applyNumberFormat="1" applyFont="1" applyBorder="1" applyAlignment="1">
      <alignment horizontal="right"/>
    </xf>
    <xf numFmtId="37" fontId="7" fillId="0" borderId="0" xfId="15" applyNumberFormat="1" applyFont="1" applyBorder="1" applyAlignment="1" quotePrefix="1">
      <alignment horizontal="right"/>
    </xf>
    <xf numFmtId="188" fontId="7" fillId="0" borderId="0" xfId="15" applyNumberFormat="1" applyFont="1" applyFill="1" applyBorder="1" applyAlignment="1">
      <alignment/>
    </xf>
    <xf numFmtId="188" fontId="7" fillId="0" borderId="1" xfId="15" applyNumberFormat="1" applyFont="1" applyFill="1" applyBorder="1" applyAlignment="1">
      <alignment/>
    </xf>
    <xf numFmtId="188" fontId="10" fillId="0" borderId="4" xfId="15" applyNumberFormat="1" applyFont="1" applyFill="1" applyBorder="1" applyAlignment="1">
      <alignment/>
    </xf>
    <xf numFmtId="37" fontId="7" fillId="0" borderId="0" xfId="0" applyNumberFormat="1" applyFont="1" applyFill="1" applyAlignment="1">
      <alignment horizontal="right" vertical="center" wrapText="1"/>
    </xf>
    <xf numFmtId="188" fontId="7" fillId="0" borderId="1" xfId="0" applyNumberFormat="1" applyFont="1" applyBorder="1" applyAlignment="1">
      <alignment/>
    </xf>
    <xf numFmtId="0" fontId="7" fillId="0" borderId="1" xfId="0" applyNumberFormat="1" applyFont="1" applyBorder="1" applyAlignment="1">
      <alignment/>
    </xf>
    <xf numFmtId="0" fontId="7" fillId="0" borderId="1" xfId="0" applyFont="1" applyBorder="1" applyAlignment="1">
      <alignment/>
    </xf>
    <xf numFmtId="188" fontId="7" fillId="0" borderId="0" xfId="15" applyNumberFormat="1" applyFont="1" applyBorder="1" applyAlignment="1">
      <alignment horizontal="right"/>
    </xf>
    <xf numFmtId="0" fontId="7" fillId="0" borderId="0" xfId="0" applyNumberFormat="1" applyFont="1" applyBorder="1" applyAlignment="1">
      <alignment horizontal="right"/>
    </xf>
    <xf numFmtId="171" fontId="7" fillId="0" borderId="0" xfId="15" applyFont="1" applyBorder="1" applyAlignment="1">
      <alignment/>
    </xf>
    <xf numFmtId="171" fontId="7" fillId="0" borderId="0" xfId="15" applyFont="1" applyAlignment="1">
      <alignment horizontal="center"/>
    </xf>
    <xf numFmtId="171" fontId="7" fillId="0" borderId="1" xfId="15" applyFont="1" applyBorder="1" applyAlignment="1" quotePrefix="1">
      <alignment horizontal="right"/>
    </xf>
    <xf numFmtId="171" fontId="7" fillId="0" borderId="0" xfId="15" applyFont="1" applyBorder="1" applyAlignment="1" quotePrefix="1">
      <alignment horizontal="right"/>
    </xf>
    <xf numFmtId="0" fontId="7" fillId="0" borderId="0" xfId="0" applyFont="1" applyBorder="1" applyAlignment="1">
      <alignment/>
    </xf>
    <xf numFmtId="0" fontId="10" fillId="0" borderId="0" xfId="0" applyFont="1" applyBorder="1" applyAlignment="1">
      <alignment horizontal="center"/>
    </xf>
    <xf numFmtId="188" fontId="7" fillId="0" borderId="0" xfId="0" applyNumberFormat="1" applyFont="1" applyBorder="1" applyAlignment="1">
      <alignment/>
    </xf>
    <xf numFmtId="3" fontId="7" fillId="0" borderId="1" xfId="0" applyNumberFormat="1" applyFont="1" applyBorder="1" applyAlignment="1">
      <alignment horizontal="center"/>
    </xf>
    <xf numFmtId="3" fontId="7" fillId="0" borderId="0" xfId="0" applyNumberFormat="1" applyFont="1" applyAlignment="1" quotePrefix="1">
      <alignment/>
    </xf>
    <xf numFmtId="37" fontId="7" fillId="0" borderId="0" xfId="0" applyNumberFormat="1" applyFont="1" applyAlignment="1">
      <alignment horizontal="center"/>
    </xf>
    <xf numFmtId="37" fontId="7" fillId="0" borderId="2" xfId="0" applyNumberFormat="1" applyFont="1" applyBorder="1" applyAlignment="1">
      <alignment horizontal="center"/>
    </xf>
    <xf numFmtId="188" fontId="10" fillId="0" borderId="0" xfId="0" applyNumberFormat="1" applyFont="1" applyAlignment="1">
      <alignment horizontal="center"/>
    </xf>
    <xf numFmtId="188" fontId="7" fillId="0" borderId="1" xfId="15" applyNumberFormat="1" applyFont="1" applyBorder="1" applyAlignment="1">
      <alignment/>
    </xf>
    <xf numFmtId="37" fontId="7" fillId="0" borderId="0" xfId="15" applyNumberFormat="1" applyFont="1" applyFill="1" applyAlignment="1">
      <alignment/>
    </xf>
    <xf numFmtId="37" fontId="10" fillId="0" borderId="0" xfId="15" applyNumberFormat="1" applyFont="1" applyFill="1" applyAlignment="1">
      <alignment/>
    </xf>
    <xf numFmtId="37" fontId="10" fillId="0" borderId="0" xfId="15" applyNumberFormat="1" applyFont="1" applyAlignment="1">
      <alignment/>
    </xf>
    <xf numFmtId="37" fontId="10" fillId="0" borderId="3" xfId="15" applyNumberFormat="1" applyFont="1" applyBorder="1" applyAlignment="1">
      <alignment/>
    </xf>
    <xf numFmtId="3" fontId="19" fillId="0" borderId="0" xfId="0" applyNumberFormat="1" applyFont="1" applyAlignment="1">
      <alignment horizontal="left"/>
    </xf>
    <xf numFmtId="188" fontId="7" fillId="0" borderId="1" xfId="0" applyNumberFormat="1" applyFont="1" applyBorder="1" applyAlignment="1">
      <alignment horizontal="right"/>
    </xf>
    <xf numFmtId="3" fontId="10" fillId="0" borderId="0" xfId="0" applyNumberFormat="1" applyFont="1" applyBorder="1" applyAlignment="1">
      <alignment/>
    </xf>
    <xf numFmtId="171" fontId="7" fillId="0" borderId="0" xfId="0" applyNumberFormat="1" applyFont="1" applyFill="1" applyBorder="1" applyAlignment="1">
      <alignment/>
    </xf>
    <xf numFmtId="171" fontId="7" fillId="0" borderId="0" xfId="15" applyFont="1" applyFill="1" applyAlignment="1">
      <alignment/>
    </xf>
    <xf numFmtId="37" fontId="7" fillId="0" borderId="1" xfId="15" applyNumberFormat="1" applyFont="1" applyFill="1" applyBorder="1" applyAlignment="1">
      <alignment/>
    </xf>
    <xf numFmtId="37" fontId="7" fillId="0" borderId="11" xfId="15" applyNumberFormat="1" applyFont="1" applyFill="1" applyBorder="1" applyAlignment="1">
      <alignment/>
    </xf>
    <xf numFmtId="188" fontId="7" fillId="0" borderId="11" xfId="15" applyNumberFormat="1" applyFont="1" applyFill="1" applyBorder="1" applyAlignment="1">
      <alignment/>
    </xf>
    <xf numFmtId="37" fontId="7" fillId="0" borderId="12" xfId="15" applyNumberFormat="1" applyFont="1" applyFill="1" applyBorder="1" applyAlignment="1">
      <alignment/>
    </xf>
    <xf numFmtId="188" fontId="7" fillId="0" borderId="12" xfId="15" applyNumberFormat="1" applyFont="1" applyFill="1" applyBorder="1" applyAlignment="1">
      <alignment/>
    </xf>
    <xf numFmtId="188" fontId="7" fillId="0" borderId="12" xfId="15" applyNumberFormat="1" applyFont="1" applyBorder="1" applyAlignment="1">
      <alignment/>
    </xf>
    <xf numFmtId="37" fontId="7" fillId="0" borderId="13" xfId="15" applyNumberFormat="1" applyFont="1" applyFill="1" applyBorder="1" applyAlignment="1">
      <alignment/>
    </xf>
    <xf numFmtId="188" fontId="7" fillId="0" borderId="13" xfId="15" applyNumberFormat="1" applyFont="1" applyBorder="1" applyAlignment="1">
      <alignment/>
    </xf>
    <xf numFmtId="37" fontId="7" fillId="0" borderId="11" xfId="15" applyNumberFormat="1" applyFont="1" applyBorder="1" applyAlignment="1">
      <alignment/>
    </xf>
    <xf numFmtId="188" fontId="7" fillId="0" borderId="11" xfId="15" applyNumberFormat="1" applyFont="1" applyBorder="1" applyAlignment="1">
      <alignment/>
    </xf>
    <xf numFmtId="37" fontId="7" fillId="0" borderId="12" xfId="15" applyNumberFormat="1" applyFont="1" applyBorder="1" applyAlignment="1">
      <alignment/>
    </xf>
    <xf numFmtId="171" fontId="7" fillId="0" borderId="12" xfId="15" applyFont="1" applyBorder="1" applyAlignment="1">
      <alignment/>
    </xf>
    <xf numFmtId="37" fontId="7" fillId="0" borderId="13" xfId="15" applyNumberFormat="1" applyFont="1" applyBorder="1" applyAlignment="1">
      <alignment/>
    </xf>
    <xf numFmtId="3" fontId="7" fillId="0" borderId="7" xfId="0" applyNumberFormat="1" applyFont="1" applyBorder="1" applyAlignment="1">
      <alignment horizontal="right"/>
    </xf>
    <xf numFmtId="3" fontId="7" fillId="0" borderId="9" xfId="0" applyNumberFormat="1" applyFont="1" applyBorder="1" applyAlignment="1">
      <alignment horizontal="right"/>
    </xf>
    <xf numFmtId="3" fontId="7" fillId="0" borderId="14"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cbfin03\corp%20finance\Corp%20Finance\Group%20Accounts%202003\Dec03-Audited\Dec03%20-%20Group%20Consol%20Account-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
      <sheetName val="Journal3"/>
      <sheetName val="Journal2"/>
      <sheetName val="Journal1"/>
      <sheetName val="Fin Stat"/>
      <sheetName val="Interco Turnover"/>
      <sheetName val="Interco Oth Income"/>
      <sheetName val="Interco Balance"/>
    </sheetNames>
    <sheetDataSet>
      <sheetData sheetId="4">
        <row r="63">
          <cell r="J63">
            <v>39000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L627"/>
  <sheetViews>
    <sheetView tabSelected="1" workbookViewId="0" topLeftCell="A612">
      <selection activeCell="A629" sqref="A629"/>
    </sheetView>
  </sheetViews>
  <sheetFormatPr defaultColWidth="9.140625" defaultRowHeight="12.75"/>
  <cols>
    <col min="1" max="1" width="6.00390625" style="12" customWidth="1"/>
    <col min="2" max="2" width="3.7109375" style="12" customWidth="1"/>
    <col min="3" max="3" width="32.28125" style="12" customWidth="1"/>
    <col min="4" max="4" width="5.57421875" style="12" customWidth="1"/>
    <col min="5" max="5" width="14.28125" style="12" customWidth="1"/>
    <col min="6" max="6" width="1.1484375" style="12" customWidth="1"/>
    <col min="7" max="7" width="11.8515625" style="7" customWidth="1"/>
    <col min="8" max="8" width="1.57421875" style="7" customWidth="1"/>
    <col min="9" max="9" width="13.7109375" style="7" customWidth="1"/>
    <col min="10" max="10" width="1.1484375" style="12" customWidth="1"/>
    <col min="11" max="11" width="14.57421875" style="12" customWidth="1"/>
    <col min="12" max="12" width="1.1484375" style="12" customWidth="1"/>
    <col min="13" max="13" width="14.421875" style="12" customWidth="1"/>
    <col min="14" max="14" width="1.1484375" style="12" hidden="1" customWidth="1"/>
    <col min="15" max="15" width="12.7109375" style="12" customWidth="1"/>
    <col min="16" max="16" width="11.8515625" style="12" customWidth="1"/>
    <col min="17" max="17" width="13.8515625" style="12" customWidth="1"/>
    <col min="18" max="18" width="14.28125" style="12" customWidth="1"/>
    <col min="19" max="16384" width="12.421875" style="12" customWidth="1"/>
  </cols>
  <sheetData>
    <row r="1" spans="1:17" ht="9.75" customHeight="1">
      <c r="A1" s="7"/>
      <c r="B1" s="7"/>
      <c r="C1" s="7"/>
      <c r="D1" s="7"/>
      <c r="E1" s="7"/>
      <c r="F1" s="7"/>
      <c r="J1" s="7"/>
      <c r="K1" s="7"/>
      <c r="L1" s="7"/>
      <c r="M1" s="7"/>
      <c r="N1" s="7"/>
      <c r="O1" s="7"/>
      <c r="P1" s="7"/>
      <c r="Q1" s="7"/>
    </row>
    <row r="2" spans="1:17" ht="20.25">
      <c r="A2" s="223" t="s">
        <v>429</v>
      </c>
      <c r="B2" s="13"/>
      <c r="C2" s="13"/>
      <c r="D2" s="13"/>
      <c r="E2" s="13"/>
      <c r="F2" s="13"/>
      <c r="G2" s="13"/>
      <c r="H2" s="13"/>
      <c r="I2" s="13"/>
      <c r="J2" s="13"/>
      <c r="K2" s="13"/>
      <c r="L2" s="13"/>
      <c r="M2" s="13"/>
      <c r="N2" s="13"/>
      <c r="O2" s="13"/>
      <c r="P2" s="13"/>
      <c r="Q2" s="13"/>
    </row>
    <row r="3" spans="1:246" ht="15" customHeight="1">
      <c r="A3" s="139" t="s">
        <v>44</v>
      </c>
      <c r="B3" s="14"/>
      <c r="C3" s="14"/>
      <c r="D3" s="14"/>
      <c r="E3" s="14"/>
      <c r="F3" s="14"/>
      <c r="G3" s="14"/>
      <c r="H3" s="14"/>
      <c r="I3" s="14"/>
      <c r="J3" s="14"/>
      <c r="K3" s="14"/>
      <c r="L3" s="14"/>
      <c r="M3" s="14"/>
      <c r="N3" s="14"/>
      <c r="O3" s="14"/>
      <c r="P3" s="14"/>
      <c r="Q3" s="14"/>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row>
    <row r="4" spans="1:246" ht="15.75">
      <c r="A4" s="17"/>
      <c r="B4" s="17"/>
      <c r="C4" s="17"/>
      <c r="D4" s="17"/>
      <c r="E4" s="17"/>
      <c r="F4" s="17"/>
      <c r="G4" s="17"/>
      <c r="H4" s="17"/>
      <c r="I4" s="17"/>
      <c r="J4" s="17"/>
      <c r="K4" s="17"/>
      <c r="L4" s="17"/>
      <c r="M4" s="17"/>
      <c r="N4" s="17"/>
      <c r="O4" s="17"/>
      <c r="P4" s="17"/>
      <c r="Q4" s="17"/>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row>
    <row r="5" spans="1:17" ht="15.75">
      <c r="A5" s="7" t="s">
        <v>45</v>
      </c>
      <c r="B5" s="7"/>
      <c r="C5" s="7"/>
      <c r="D5" s="7"/>
      <c r="E5" s="7"/>
      <c r="F5" s="7"/>
      <c r="J5" s="7"/>
      <c r="K5" s="7"/>
      <c r="L5" s="7"/>
      <c r="M5" s="7"/>
      <c r="N5" s="7"/>
      <c r="O5" s="7"/>
      <c r="P5" s="7"/>
      <c r="Q5" s="7"/>
    </row>
    <row r="6" spans="1:246" ht="15.75">
      <c r="A6" s="7"/>
      <c r="B6" s="7"/>
      <c r="C6" s="7"/>
      <c r="D6" s="7"/>
      <c r="E6" s="7"/>
      <c r="F6" s="7"/>
      <c r="J6" s="7"/>
      <c r="K6" s="7"/>
      <c r="L6" s="7"/>
      <c r="M6" s="7"/>
      <c r="N6" s="7"/>
      <c r="O6" s="7"/>
      <c r="P6" s="7"/>
      <c r="Q6" s="7"/>
      <c r="R6" s="56"/>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ht="15.75">
      <c r="A7" s="72" t="s">
        <v>271</v>
      </c>
      <c r="B7" s="7"/>
      <c r="C7" s="7"/>
      <c r="D7" s="7"/>
      <c r="E7" s="7"/>
      <c r="F7" s="7"/>
      <c r="J7" s="7"/>
      <c r="K7" s="7"/>
      <c r="L7" s="7"/>
      <c r="M7" s="7"/>
      <c r="N7" s="7"/>
      <c r="O7" s="7"/>
      <c r="P7" s="7"/>
      <c r="Q7" s="7"/>
      <c r="R7" s="56"/>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6" ht="15.75">
      <c r="A8" s="7"/>
      <c r="B8" s="7"/>
      <c r="C8" s="7"/>
      <c r="D8" s="7"/>
      <c r="E8" s="7"/>
      <c r="F8" s="7"/>
      <c r="H8" s="17"/>
      <c r="I8" s="17"/>
      <c r="J8" s="7"/>
      <c r="K8" s="17"/>
      <c r="L8" s="17"/>
      <c r="M8" s="17"/>
      <c r="N8" s="7"/>
      <c r="O8" s="7"/>
      <c r="P8" s="7"/>
      <c r="Q8" s="7"/>
      <c r="R8" s="56"/>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ht="15.75">
      <c r="A9" s="7"/>
      <c r="B9" s="7"/>
      <c r="C9" s="7"/>
      <c r="D9" s="7"/>
      <c r="E9" s="7"/>
      <c r="F9" s="7"/>
      <c r="G9" s="15" t="s">
        <v>148</v>
      </c>
      <c r="H9" s="72"/>
      <c r="I9" s="15" t="s">
        <v>152</v>
      </c>
      <c r="J9" s="72"/>
      <c r="K9" s="15" t="s">
        <v>148</v>
      </c>
      <c r="L9" s="72"/>
      <c r="M9" s="15" t="s">
        <v>152</v>
      </c>
      <c r="N9" s="7"/>
      <c r="O9" s="7"/>
      <c r="P9" s="7"/>
      <c r="Q9" s="7"/>
      <c r="R9" s="56"/>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ht="15.75">
      <c r="A10" s="7"/>
      <c r="B10" s="7"/>
      <c r="C10" s="140"/>
      <c r="D10" s="7"/>
      <c r="E10" s="7"/>
      <c r="F10" s="7"/>
      <c r="G10" s="15" t="s">
        <v>309</v>
      </c>
      <c r="H10" s="15"/>
      <c r="I10" s="15" t="s">
        <v>309</v>
      </c>
      <c r="J10" s="15"/>
      <c r="K10" s="15" t="s">
        <v>430</v>
      </c>
      <c r="L10" s="15"/>
      <c r="M10" s="15" t="s">
        <v>430</v>
      </c>
      <c r="N10" s="7"/>
      <c r="O10" s="7"/>
      <c r="P10" s="7"/>
      <c r="Q10" s="7"/>
      <c r="R10" s="56"/>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ht="15.75">
      <c r="A11" s="7"/>
      <c r="B11" s="7"/>
      <c r="C11" s="7"/>
      <c r="D11" s="7"/>
      <c r="E11" s="7"/>
      <c r="F11" s="7"/>
      <c r="G11" s="15" t="s">
        <v>154</v>
      </c>
      <c r="H11" s="15"/>
      <c r="I11" s="15" t="s">
        <v>154</v>
      </c>
      <c r="J11" s="15"/>
      <c r="K11" s="15" t="s">
        <v>154</v>
      </c>
      <c r="L11" s="15"/>
      <c r="M11" s="15" t="s">
        <v>154</v>
      </c>
      <c r="N11" s="7"/>
      <c r="O11" s="7"/>
      <c r="P11" s="7"/>
      <c r="Q11" s="7"/>
      <c r="R11" s="56"/>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6" ht="15.75">
      <c r="A12" s="7"/>
      <c r="B12" s="7"/>
      <c r="C12" s="121"/>
      <c r="D12" s="7"/>
      <c r="E12" s="7"/>
      <c r="F12" s="7"/>
      <c r="G12" s="15" t="s">
        <v>389</v>
      </c>
      <c r="H12" s="15"/>
      <c r="I12" s="15" t="s">
        <v>343</v>
      </c>
      <c r="J12" s="15"/>
      <c r="K12" s="15" t="s">
        <v>389</v>
      </c>
      <c r="L12" s="15"/>
      <c r="M12" s="15" t="s">
        <v>343</v>
      </c>
      <c r="N12" s="7"/>
      <c r="O12" s="7"/>
      <c r="P12" s="7"/>
      <c r="Q12" s="7"/>
      <c r="R12" s="56"/>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6" ht="15.75">
      <c r="A13" s="7"/>
      <c r="B13" s="7"/>
      <c r="C13" s="141"/>
      <c r="D13" s="7"/>
      <c r="E13" s="15" t="s">
        <v>281</v>
      </c>
      <c r="F13" s="7"/>
      <c r="G13" s="15" t="s">
        <v>155</v>
      </c>
      <c r="H13" s="15"/>
      <c r="I13" s="15" t="s">
        <v>155</v>
      </c>
      <c r="J13" s="15"/>
      <c r="K13" s="15" t="s">
        <v>155</v>
      </c>
      <c r="L13" s="15"/>
      <c r="M13" s="15" t="s">
        <v>155</v>
      </c>
      <c r="N13" s="7"/>
      <c r="O13" s="7"/>
      <c r="P13" s="7"/>
      <c r="Q13" s="7"/>
      <c r="R13" s="56"/>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ht="15.75">
      <c r="A14" s="7"/>
      <c r="B14" s="7"/>
      <c r="C14" s="141"/>
      <c r="D14" s="7"/>
      <c r="E14" s="15"/>
      <c r="F14" s="7"/>
      <c r="G14" s="217"/>
      <c r="H14" s="15"/>
      <c r="I14" s="15"/>
      <c r="J14" s="15"/>
      <c r="K14" s="15" t="s">
        <v>439</v>
      </c>
      <c r="L14" s="15"/>
      <c r="M14" s="15"/>
      <c r="N14" s="7"/>
      <c r="O14" s="7"/>
      <c r="P14" s="7"/>
      <c r="Q14" s="7"/>
      <c r="R14" s="56"/>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ht="15.75">
      <c r="A15" s="7"/>
      <c r="B15" s="7"/>
      <c r="C15" s="7"/>
      <c r="D15" s="7"/>
      <c r="E15" s="17"/>
      <c r="F15" s="7"/>
      <c r="G15" s="19"/>
      <c r="J15" s="7"/>
      <c r="K15" s="7"/>
      <c r="L15" s="7"/>
      <c r="M15" s="7"/>
      <c r="N15" s="7"/>
      <c r="O15" s="7"/>
      <c r="P15" s="7"/>
      <c r="Q15" s="7"/>
      <c r="R15" s="56"/>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ht="15.75">
      <c r="A16" s="7"/>
      <c r="B16" s="7" t="s">
        <v>156</v>
      </c>
      <c r="E16" s="17" t="s">
        <v>205</v>
      </c>
      <c r="F16" s="7"/>
      <c r="G16" s="58">
        <v>7896.068780000001</v>
      </c>
      <c r="H16" s="19"/>
      <c r="I16" s="19">
        <v>9533.283779999998</v>
      </c>
      <c r="J16" s="19"/>
      <c r="K16" s="19">
        <v>35651.01393</v>
      </c>
      <c r="L16" s="19"/>
      <c r="M16" s="19">
        <v>50077.93978</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ht="15.75">
      <c r="A17" s="7"/>
      <c r="B17" s="7"/>
      <c r="E17" s="17"/>
      <c r="F17" s="7"/>
      <c r="G17" s="19"/>
      <c r="H17" s="19"/>
      <c r="I17" s="19"/>
      <c r="J17" s="19"/>
      <c r="K17" s="19"/>
      <c r="L17" s="19"/>
      <c r="M17" s="19"/>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ht="15.75">
      <c r="A18" s="7"/>
      <c r="B18" s="7" t="s">
        <v>305</v>
      </c>
      <c r="E18" s="17" t="s">
        <v>194</v>
      </c>
      <c r="F18" s="7"/>
      <c r="G18" s="58">
        <v>-7990.323259999998</v>
      </c>
      <c r="H18" s="19"/>
      <c r="I18" s="19">
        <v>-14497.112799999988</v>
      </c>
      <c r="J18" s="19"/>
      <c r="K18" s="19">
        <v>-37039.03326</v>
      </c>
      <c r="L18" s="19"/>
      <c r="M18" s="19">
        <v>-61261.2968</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ht="15.75">
      <c r="A19" s="7"/>
      <c r="B19" s="7"/>
      <c r="E19" s="7"/>
      <c r="F19" s="7"/>
      <c r="G19" s="19"/>
      <c r="H19" s="19"/>
      <c r="I19" s="19"/>
      <c r="J19" s="19"/>
      <c r="K19" s="19"/>
      <c r="L19" s="19"/>
      <c r="M19" s="19"/>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6" ht="15.75">
      <c r="A20" s="7"/>
      <c r="B20" s="7" t="s">
        <v>157</v>
      </c>
      <c r="E20" s="7"/>
      <c r="F20" s="7"/>
      <c r="G20" s="218">
        <v>132.80297999999988</v>
      </c>
      <c r="H20" s="19"/>
      <c r="I20" s="112">
        <v>1030.68444</v>
      </c>
      <c r="J20" s="142"/>
      <c r="K20" s="20">
        <v>756.77096</v>
      </c>
      <c r="L20" s="19"/>
      <c r="M20" s="20">
        <v>1497.17744</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6" ht="15.75">
      <c r="A21" s="7"/>
      <c r="B21" s="7"/>
      <c r="E21" s="7"/>
      <c r="F21" s="7"/>
      <c r="G21" s="19"/>
      <c r="H21" s="19"/>
      <c r="I21" s="19"/>
      <c r="J21" s="19"/>
      <c r="K21" s="19"/>
      <c r="L21" s="19"/>
      <c r="M21" s="19"/>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ht="15.75">
      <c r="A22" s="7"/>
      <c r="B22" s="7" t="s">
        <v>431</v>
      </c>
      <c r="E22" s="7"/>
      <c r="F22" s="7"/>
      <c r="G22" s="58">
        <v>38.548500000003</v>
      </c>
      <c r="H22" s="19"/>
      <c r="I22" s="19">
        <v>-3933.14457999999</v>
      </c>
      <c r="J22" s="19"/>
      <c r="K22" s="19">
        <v>-631.2483699999956</v>
      </c>
      <c r="L22" s="19"/>
      <c r="M22" s="58">
        <v>-9686.179579999996</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6" ht="15.75">
      <c r="A23" s="7"/>
      <c r="B23" s="7"/>
      <c r="E23" s="7"/>
      <c r="F23" s="7"/>
      <c r="G23" s="19"/>
      <c r="H23" s="19"/>
      <c r="I23" s="19"/>
      <c r="J23" s="19"/>
      <c r="K23" s="19"/>
      <c r="L23" s="19"/>
      <c r="M23" s="19"/>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19" ht="15.75">
      <c r="A24" s="74"/>
      <c r="B24" s="7" t="s">
        <v>304</v>
      </c>
      <c r="E24" s="7"/>
      <c r="F24" s="7"/>
      <c r="G24" s="58">
        <v>-520.4168499999998</v>
      </c>
      <c r="H24" s="19"/>
      <c r="I24" s="19">
        <v>-468.3934300000003</v>
      </c>
      <c r="J24" s="19"/>
      <c r="K24" s="19">
        <v>-2068.48085</v>
      </c>
      <c r="L24" s="19"/>
      <c r="M24" s="19">
        <v>-1955.5654300000003</v>
      </c>
      <c r="N24" s="7"/>
      <c r="O24" s="7"/>
      <c r="P24" s="7"/>
      <c r="Q24" s="7"/>
      <c r="S24" s="7"/>
    </row>
    <row r="25" spans="1:19" ht="15.75">
      <c r="A25" s="74"/>
      <c r="B25" s="7"/>
      <c r="E25" s="7"/>
      <c r="F25" s="7"/>
      <c r="G25" s="19"/>
      <c r="H25" s="19"/>
      <c r="I25" s="19"/>
      <c r="J25" s="19"/>
      <c r="K25" s="19"/>
      <c r="L25" s="19"/>
      <c r="M25" s="19"/>
      <c r="N25" s="7"/>
      <c r="O25" s="7"/>
      <c r="P25" s="7"/>
      <c r="Q25" s="7"/>
      <c r="S25" s="7"/>
    </row>
    <row r="26" spans="1:19" ht="15.75">
      <c r="A26" s="74"/>
      <c r="B26" s="7" t="s">
        <v>432</v>
      </c>
      <c r="E26" s="7"/>
      <c r="F26" s="7"/>
      <c r="G26" s="32">
        <v>3.328000000000003</v>
      </c>
      <c r="H26" s="19"/>
      <c r="I26" s="19">
        <v>1.4529999999999994</v>
      </c>
      <c r="J26" s="19"/>
      <c r="K26" s="19">
        <v>26.327</v>
      </c>
      <c r="L26" s="144"/>
      <c r="M26" s="19">
        <v>-19.266</v>
      </c>
      <c r="N26" s="7"/>
      <c r="O26" s="7"/>
      <c r="P26" s="7"/>
      <c r="Q26" s="7"/>
      <c r="S26" s="7"/>
    </row>
    <row r="27" spans="1:19" ht="15.75">
      <c r="A27" s="74"/>
      <c r="B27" s="7"/>
      <c r="E27" s="7"/>
      <c r="F27" s="7"/>
      <c r="G27" s="19"/>
      <c r="H27" s="19"/>
      <c r="I27" s="19"/>
      <c r="J27" s="19"/>
      <c r="K27" s="19"/>
      <c r="L27" s="19"/>
      <c r="M27" s="143"/>
      <c r="N27" s="7"/>
      <c r="O27" s="7"/>
      <c r="P27" s="7"/>
      <c r="Q27" s="7"/>
      <c r="S27" s="7"/>
    </row>
    <row r="28" spans="1:19" ht="15.75">
      <c r="A28" s="74"/>
      <c r="B28" s="7" t="s">
        <v>345</v>
      </c>
      <c r="E28" s="17"/>
      <c r="F28" s="7"/>
      <c r="G28" s="218">
        <v>2.30797</v>
      </c>
      <c r="H28" s="19"/>
      <c r="I28" s="112">
        <v>2.054040000000004</v>
      </c>
      <c r="J28" s="142"/>
      <c r="K28" s="20">
        <v>9.06897</v>
      </c>
      <c r="L28" s="19"/>
      <c r="M28" s="20">
        <v>10.930040000000004</v>
      </c>
      <c r="N28" s="7"/>
      <c r="O28" s="7"/>
      <c r="P28" s="7"/>
      <c r="Q28" s="7"/>
      <c r="S28" s="7"/>
    </row>
    <row r="29" spans="1:19" ht="15.75">
      <c r="A29" s="74"/>
      <c r="B29" s="7"/>
      <c r="E29" s="7"/>
      <c r="F29" s="7"/>
      <c r="G29" s="19"/>
      <c r="H29" s="19"/>
      <c r="I29" s="19"/>
      <c r="J29" s="19"/>
      <c r="K29" s="19"/>
      <c r="L29" s="19"/>
      <c r="M29" s="19"/>
      <c r="N29" s="7"/>
      <c r="O29" s="107"/>
      <c r="P29" s="7"/>
      <c r="Q29" s="7"/>
      <c r="S29" s="7"/>
    </row>
    <row r="30" spans="1:19" ht="15.75">
      <c r="A30" s="74"/>
      <c r="B30" s="7" t="s">
        <v>433</v>
      </c>
      <c r="E30" s="17" t="s">
        <v>205</v>
      </c>
      <c r="F30" s="7"/>
      <c r="G30" s="58">
        <v>-476.3323799999968</v>
      </c>
      <c r="H30" s="19"/>
      <c r="I30" s="19">
        <v>-4398.03096999999</v>
      </c>
      <c r="J30" s="19"/>
      <c r="K30" s="19">
        <v>-2664.3332499999956</v>
      </c>
      <c r="L30" s="19"/>
      <c r="M30" s="19">
        <v>-11650.080969999997</v>
      </c>
      <c r="N30" s="7"/>
      <c r="O30" s="121"/>
      <c r="P30" s="7"/>
      <c r="Q30" s="7"/>
      <c r="R30" s="7"/>
      <c r="S30" s="7"/>
    </row>
    <row r="31" spans="1:19" ht="15.75">
      <c r="A31" s="74"/>
      <c r="B31" s="7"/>
      <c r="E31" s="7"/>
      <c r="F31" s="7"/>
      <c r="G31" s="19"/>
      <c r="H31" s="19"/>
      <c r="I31" s="19"/>
      <c r="J31" s="19"/>
      <c r="K31" s="19"/>
      <c r="L31" s="19"/>
      <c r="M31" s="19"/>
      <c r="N31" s="7"/>
      <c r="O31" s="7"/>
      <c r="P31" s="7"/>
      <c r="Q31" s="7"/>
      <c r="S31" s="7"/>
    </row>
    <row r="32" spans="1:17" ht="15.75">
      <c r="A32" s="74"/>
      <c r="B32" s="7" t="s">
        <v>158</v>
      </c>
      <c r="E32" s="17" t="s">
        <v>213</v>
      </c>
      <c r="F32" s="17"/>
      <c r="G32" s="218">
        <v>-156.00347000000002</v>
      </c>
      <c r="H32" s="19"/>
      <c r="I32" s="112">
        <v>-783.6246600000001</v>
      </c>
      <c r="J32" s="19"/>
      <c r="K32" s="224">
        <v>-185.06047</v>
      </c>
      <c r="L32" s="19"/>
      <c r="M32" s="112">
        <v>-994.05866</v>
      </c>
      <c r="N32" s="7"/>
      <c r="O32" s="7"/>
      <c r="P32" s="7"/>
      <c r="Q32" s="7"/>
    </row>
    <row r="33" spans="1:17" ht="15.75">
      <c r="A33" s="74"/>
      <c r="B33" s="7"/>
      <c r="E33" s="7"/>
      <c r="F33" s="7"/>
      <c r="G33" s="19"/>
      <c r="H33" s="19"/>
      <c r="I33" s="19"/>
      <c r="J33" s="19"/>
      <c r="K33" s="19"/>
      <c r="L33" s="19"/>
      <c r="M33" s="19"/>
      <c r="N33" s="7"/>
      <c r="O33" s="7"/>
      <c r="P33" s="7"/>
      <c r="Q33" s="7"/>
    </row>
    <row r="34" spans="1:18" ht="15.75">
      <c r="A34" s="74"/>
      <c r="B34" s="7" t="s">
        <v>434</v>
      </c>
      <c r="E34" s="17"/>
      <c r="F34" s="17"/>
      <c r="G34" s="58">
        <v>-632.4358499999969</v>
      </c>
      <c r="H34" s="19"/>
      <c r="I34" s="19">
        <v>-5181.95562999999</v>
      </c>
      <c r="J34" s="19"/>
      <c r="K34" s="19">
        <v>-2849.3937199999955</v>
      </c>
      <c r="L34" s="19"/>
      <c r="M34" s="19">
        <v>-12644.039629999997</v>
      </c>
      <c r="N34" s="7"/>
      <c r="O34" s="7"/>
      <c r="P34" s="7"/>
      <c r="Q34" s="7"/>
      <c r="R34" s="7"/>
    </row>
    <row r="35" spans="1:18" ht="16.5" thickBot="1">
      <c r="A35" s="145"/>
      <c r="B35" s="7"/>
      <c r="G35" s="52"/>
      <c r="H35" s="19"/>
      <c r="I35" s="52"/>
      <c r="J35" s="19"/>
      <c r="K35" s="52"/>
      <c r="L35" s="19"/>
      <c r="M35" s="52"/>
      <c r="N35" s="7"/>
      <c r="R35" s="7"/>
    </row>
    <row r="36" spans="1:18" ht="16.5" thickTop="1">
      <c r="A36" s="145"/>
      <c r="B36" s="7"/>
      <c r="G36" s="82"/>
      <c r="H36" s="19"/>
      <c r="I36" s="82"/>
      <c r="J36" s="19"/>
      <c r="K36" s="82"/>
      <c r="L36" s="19"/>
      <c r="M36" s="82"/>
      <c r="N36" s="7"/>
      <c r="R36" s="7"/>
    </row>
    <row r="37" spans="1:14" ht="15.75">
      <c r="A37" s="145"/>
      <c r="B37" s="12" t="s">
        <v>357</v>
      </c>
      <c r="G37" s="19"/>
      <c r="H37" s="19"/>
      <c r="I37" s="19"/>
      <c r="J37" s="19"/>
      <c r="K37" s="19"/>
      <c r="L37" s="19"/>
      <c r="M37" s="19"/>
      <c r="N37" s="7"/>
    </row>
    <row r="38" spans="1:14" ht="15.75">
      <c r="A38" s="145"/>
      <c r="G38" s="19"/>
      <c r="H38" s="19"/>
      <c r="I38" s="19"/>
      <c r="J38" s="19"/>
      <c r="K38" s="19"/>
      <c r="L38" s="19"/>
      <c r="M38" s="19"/>
      <c r="N38" s="7"/>
    </row>
    <row r="39" spans="1:14" ht="15.75">
      <c r="A39" s="145"/>
      <c r="B39" s="12" t="s">
        <v>358</v>
      </c>
      <c r="G39" s="58">
        <v>-629.4737499999969</v>
      </c>
      <c r="H39" s="19"/>
      <c r="I39" s="19">
        <v>-5181.37060999999</v>
      </c>
      <c r="J39" s="19"/>
      <c r="K39" s="19">
        <v>-2845.3936199999953</v>
      </c>
      <c r="L39" s="19"/>
      <c r="M39" s="19">
        <v>-12641.418609999997</v>
      </c>
      <c r="N39" s="7"/>
    </row>
    <row r="40" spans="1:14" ht="15.75">
      <c r="A40" s="145"/>
      <c r="G40" s="19"/>
      <c r="H40" s="19"/>
      <c r="I40" s="19"/>
      <c r="J40" s="19"/>
      <c r="K40" s="19"/>
      <c r="L40" s="19"/>
      <c r="M40" s="19"/>
      <c r="N40" s="7"/>
    </row>
    <row r="41" spans="1:14" ht="15.75">
      <c r="A41" s="145"/>
      <c r="B41" s="7" t="s">
        <v>159</v>
      </c>
      <c r="G41" s="218">
        <v>-2.5620999999999996</v>
      </c>
      <c r="H41" s="19"/>
      <c r="I41" s="112">
        <v>-0.5850200000000001</v>
      </c>
      <c r="J41" s="19"/>
      <c r="K41" s="112">
        <v>-4.0001</v>
      </c>
      <c r="L41" s="19"/>
      <c r="M41" s="113">
        <v>-2.62102</v>
      </c>
      <c r="N41" s="7"/>
    </row>
    <row r="42" spans="1:14" ht="15.75">
      <c r="A42" s="145"/>
      <c r="G42" s="19"/>
      <c r="H42" s="19"/>
      <c r="I42" s="19"/>
      <c r="J42" s="19"/>
      <c r="K42" s="19"/>
      <c r="L42" s="19"/>
      <c r="M42" s="19"/>
      <c r="N42" s="7"/>
    </row>
    <row r="43" spans="1:14" ht="15.75">
      <c r="A43" s="145"/>
      <c r="G43" s="58">
        <v>-632.4358499999969</v>
      </c>
      <c r="H43" s="19"/>
      <c r="I43" s="19">
        <v>-5181.95562999999</v>
      </c>
      <c r="J43" s="19"/>
      <c r="K43" s="19">
        <v>-2849.3937199999955</v>
      </c>
      <c r="L43" s="19"/>
      <c r="M43" s="19">
        <v>-12644.039629999997</v>
      </c>
      <c r="N43" s="7"/>
    </row>
    <row r="44" spans="1:14" ht="16.5" thickBot="1">
      <c r="A44" s="145"/>
      <c r="G44" s="52"/>
      <c r="H44" s="19"/>
      <c r="I44" s="52"/>
      <c r="J44" s="19"/>
      <c r="K44" s="52"/>
      <c r="L44" s="19"/>
      <c r="M44" s="52"/>
      <c r="N44" s="7"/>
    </row>
    <row r="45" spans="1:14" ht="16.5" thickTop="1">
      <c r="A45" s="145"/>
      <c r="G45" s="82"/>
      <c r="H45" s="19"/>
      <c r="I45" s="19"/>
      <c r="J45" s="19"/>
      <c r="K45" s="19"/>
      <c r="L45" s="19"/>
      <c r="M45" s="19"/>
      <c r="N45" s="7"/>
    </row>
    <row r="46" spans="1:18" ht="15.75">
      <c r="A46" s="145"/>
      <c r="B46" s="12" t="s">
        <v>435</v>
      </c>
      <c r="E46" s="7"/>
      <c r="F46" s="7"/>
      <c r="G46" s="21"/>
      <c r="H46" s="21"/>
      <c r="I46" s="21"/>
      <c r="J46" s="21"/>
      <c r="K46" s="146"/>
      <c r="L46" s="21"/>
      <c r="M46" s="108"/>
      <c r="N46" s="7"/>
      <c r="O46" s="7"/>
      <c r="P46" s="7"/>
      <c r="Q46" s="7"/>
      <c r="R46" s="57"/>
    </row>
    <row r="47" spans="1:18" ht="15.75">
      <c r="A47" s="145"/>
      <c r="E47" s="7"/>
      <c r="F47" s="7"/>
      <c r="G47" s="21"/>
      <c r="H47" s="21"/>
      <c r="I47" s="21"/>
      <c r="J47" s="21"/>
      <c r="K47" s="21"/>
      <c r="L47" s="21"/>
      <c r="M47" s="21"/>
      <c r="N47" s="7"/>
      <c r="O47" s="7"/>
      <c r="P47" s="7"/>
      <c r="Q47" s="7"/>
      <c r="R47" s="57"/>
    </row>
    <row r="48" spans="1:18" ht="15.75">
      <c r="A48" s="145"/>
      <c r="B48" s="12" t="s">
        <v>160</v>
      </c>
      <c r="E48" s="17" t="s">
        <v>258</v>
      </c>
      <c r="F48" s="7"/>
      <c r="G48" s="147">
        <v>-1.2685520891255881</v>
      </c>
      <c r="H48" s="21"/>
      <c r="I48" s="22">
        <v>-10.419522225780584</v>
      </c>
      <c r="J48" s="148"/>
      <c r="K48" s="147">
        <v>-5.734202611364861</v>
      </c>
      <c r="L48" s="21"/>
      <c r="M48" s="22">
        <v>-25.48</v>
      </c>
      <c r="N48" s="71"/>
      <c r="O48" s="7"/>
      <c r="P48" s="7"/>
      <c r="Q48" s="7"/>
      <c r="R48" s="57"/>
    </row>
    <row r="49" spans="1:17" ht="15.75">
      <c r="A49" s="145"/>
      <c r="E49" s="17"/>
      <c r="F49" s="7"/>
      <c r="G49" s="22"/>
      <c r="H49" s="21"/>
      <c r="I49" s="22"/>
      <c r="J49" s="21"/>
      <c r="K49" s="22"/>
      <c r="L49" s="21"/>
      <c r="M49" s="22"/>
      <c r="N49" s="23"/>
      <c r="O49" s="7"/>
      <c r="P49" s="7"/>
      <c r="Q49" s="7"/>
    </row>
    <row r="50" spans="1:17" ht="15.75">
      <c r="A50" s="74"/>
      <c r="B50" s="7" t="s">
        <v>161</v>
      </c>
      <c r="E50" s="17" t="s">
        <v>258</v>
      </c>
      <c r="F50" s="7"/>
      <c r="G50" s="149" t="s">
        <v>247</v>
      </c>
      <c r="H50" s="24"/>
      <c r="I50" s="149" t="s">
        <v>247</v>
      </c>
      <c r="J50" s="24"/>
      <c r="K50" s="149" t="s">
        <v>247</v>
      </c>
      <c r="L50" s="24"/>
      <c r="M50" s="149" t="s">
        <v>247</v>
      </c>
      <c r="N50" s="7"/>
      <c r="O50" s="7"/>
      <c r="P50" s="7"/>
      <c r="Q50" s="7"/>
    </row>
    <row r="51" spans="1:17" ht="15.75">
      <c r="A51" s="74"/>
      <c r="B51" s="7"/>
      <c r="C51" s="7"/>
      <c r="D51" s="7"/>
      <c r="E51" s="7"/>
      <c r="F51" s="7"/>
      <c r="J51" s="7"/>
      <c r="K51" s="23"/>
      <c r="L51" s="7"/>
      <c r="M51" s="7"/>
      <c r="N51" s="7"/>
      <c r="O51" s="7"/>
      <c r="P51" s="7"/>
      <c r="Q51" s="7"/>
    </row>
    <row r="52" spans="1:17" ht="15.75">
      <c r="A52" s="74"/>
      <c r="B52" s="7"/>
      <c r="C52" s="7"/>
      <c r="D52" s="7"/>
      <c r="E52" s="7"/>
      <c r="F52" s="7"/>
      <c r="J52" s="7"/>
      <c r="K52" s="23"/>
      <c r="L52" s="7"/>
      <c r="M52" s="7"/>
      <c r="N52" s="7"/>
      <c r="O52" s="7"/>
      <c r="P52" s="7"/>
      <c r="Q52" s="7"/>
    </row>
    <row r="53" spans="1:17" ht="15.75">
      <c r="A53" s="74"/>
      <c r="B53" s="7" t="s">
        <v>405</v>
      </c>
      <c r="C53" s="7" t="s">
        <v>440</v>
      </c>
      <c r="D53" s="7"/>
      <c r="E53" s="7"/>
      <c r="F53" s="7"/>
      <c r="J53" s="7"/>
      <c r="K53" s="23"/>
      <c r="L53" s="7"/>
      <c r="M53" s="7"/>
      <c r="N53" s="7"/>
      <c r="O53" s="7"/>
      <c r="P53" s="7"/>
      <c r="Q53" s="7"/>
    </row>
    <row r="54" spans="1:17" ht="15.75">
      <c r="A54" s="74"/>
      <c r="B54" s="7"/>
      <c r="C54" s="7"/>
      <c r="D54" s="7"/>
      <c r="E54" s="7"/>
      <c r="F54" s="7"/>
      <c r="J54" s="7"/>
      <c r="K54" s="23"/>
      <c r="L54" s="7"/>
      <c r="M54" s="7"/>
      <c r="N54" s="7"/>
      <c r="O54" s="7"/>
      <c r="P54" s="7"/>
      <c r="Q54" s="7"/>
    </row>
    <row r="55" spans="1:17" ht="15.75">
      <c r="A55" s="74"/>
      <c r="B55" s="72" t="s">
        <v>384</v>
      </c>
      <c r="C55" s="7"/>
      <c r="D55" s="7"/>
      <c r="E55" s="7"/>
      <c r="F55" s="7"/>
      <c r="G55" s="25"/>
      <c r="H55" s="25"/>
      <c r="I55" s="25"/>
      <c r="J55" s="25"/>
      <c r="K55" s="26"/>
      <c r="L55" s="25"/>
      <c r="M55" s="26"/>
      <c r="N55" s="7"/>
      <c r="O55" s="7"/>
      <c r="P55" s="7"/>
      <c r="Q55" s="7"/>
    </row>
    <row r="56" spans="1:17" s="47" customFormat="1" ht="15.75">
      <c r="A56" s="83"/>
      <c r="B56" s="72" t="s">
        <v>436</v>
      </c>
      <c r="C56" s="72"/>
      <c r="D56" s="72"/>
      <c r="E56" s="72"/>
      <c r="F56" s="72"/>
      <c r="G56" s="225"/>
      <c r="H56" s="72"/>
      <c r="I56" s="225"/>
      <c r="J56" s="72"/>
      <c r="K56" s="116"/>
      <c r="L56" s="72"/>
      <c r="M56" s="116"/>
      <c r="N56" s="72"/>
      <c r="O56" s="72"/>
      <c r="P56" s="72"/>
      <c r="Q56" s="72"/>
    </row>
    <row r="57" spans="1:17" s="47" customFormat="1" ht="15.75">
      <c r="A57" s="83"/>
      <c r="B57" s="83"/>
      <c r="C57" s="72"/>
      <c r="D57" s="72"/>
      <c r="E57" s="72"/>
      <c r="F57" s="72"/>
      <c r="G57" s="170"/>
      <c r="H57" s="72"/>
      <c r="I57" s="170"/>
      <c r="J57" s="72"/>
      <c r="K57" s="117"/>
      <c r="L57" s="72"/>
      <c r="M57" s="117"/>
      <c r="N57" s="72"/>
      <c r="O57" s="72"/>
      <c r="P57" s="72"/>
      <c r="Q57" s="72"/>
    </row>
    <row r="58" spans="1:17" ht="15.75">
      <c r="A58" s="74"/>
      <c r="B58" s="74"/>
      <c r="C58" s="7"/>
      <c r="D58" s="7"/>
      <c r="E58" s="7"/>
      <c r="F58" s="7"/>
      <c r="G58" s="56"/>
      <c r="I58" s="56"/>
      <c r="J58" s="7"/>
      <c r="K58" s="70"/>
      <c r="L58" s="7"/>
      <c r="M58" s="70"/>
      <c r="N58" s="7"/>
      <c r="O58" s="7"/>
      <c r="P58" s="7"/>
      <c r="Q58" s="7"/>
    </row>
    <row r="59" spans="1:17" ht="15.75">
      <c r="A59" s="74"/>
      <c r="B59" s="7"/>
      <c r="C59" s="7"/>
      <c r="D59" s="7"/>
      <c r="E59" s="7"/>
      <c r="F59" s="7"/>
      <c r="J59" s="7"/>
      <c r="K59" s="27"/>
      <c r="L59" s="7"/>
      <c r="M59" s="27"/>
      <c r="N59" s="7"/>
      <c r="O59" s="7"/>
      <c r="P59" s="7"/>
      <c r="Q59" s="7"/>
    </row>
    <row r="60" spans="1:17" ht="15.75">
      <c r="A60" s="83" t="s">
        <v>273</v>
      </c>
      <c r="B60" s="7"/>
      <c r="C60" s="7"/>
      <c r="D60" s="7"/>
      <c r="E60" s="7"/>
      <c r="F60" s="7"/>
      <c r="J60" s="7"/>
      <c r="K60" s="27"/>
      <c r="L60" s="7"/>
      <c r="M60" s="27"/>
      <c r="N60" s="7"/>
      <c r="O60" s="7"/>
      <c r="P60" s="7"/>
      <c r="Q60" s="7"/>
    </row>
    <row r="61" spans="1:17" ht="15.75">
      <c r="A61" s="83"/>
      <c r="B61" s="7"/>
      <c r="C61" s="7"/>
      <c r="D61" s="7"/>
      <c r="E61" s="7"/>
      <c r="F61" s="7"/>
      <c r="J61" s="7"/>
      <c r="K61" s="27"/>
      <c r="L61" s="7"/>
      <c r="M61" s="27"/>
      <c r="N61" s="7"/>
      <c r="O61" s="7"/>
      <c r="P61" s="7"/>
      <c r="Q61" s="7"/>
    </row>
    <row r="62" spans="2:17" ht="15.75">
      <c r="B62" s="7"/>
      <c r="C62" s="7"/>
      <c r="D62" s="7"/>
      <c r="E62" s="7"/>
      <c r="F62" s="7"/>
      <c r="I62" s="15" t="s">
        <v>310</v>
      </c>
      <c r="J62" s="17"/>
      <c r="K62" s="7"/>
      <c r="L62" s="7"/>
      <c r="M62" s="15" t="s">
        <v>312</v>
      </c>
      <c r="N62" s="7"/>
      <c r="O62" s="7"/>
      <c r="P62" s="7"/>
      <c r="Q62" s="7"/>
    </row>
    <row r="63" spans="1:17" ht="15.75">
      <c r="A63" s="74"/>
      <c r="B63" s="7"/>
      <c r="C63" s="7"/>
      <c r="D63" s="7"/>
      <c r="E63" s="7"/>
      <c r="F63" s="7"/>
      <c r="I63" s="15" t="s">
        <v>311</v>
      </c>
      <c r="J63" s="17"/>
      <c r="K63" s="7"/>
      <c r="L63" s="7"/>
      <c r="M63" s="15" t="s">
        <v>313</v>
      </c>
      <c r="N63" s="7"/>
      <c r="O63" s="7"/>
      <c r="P63" s="7"/>
      <c r="Q63" s="7"/>
    </row>
    <row r="64" spans="1:17" ht="15.75">
      <c r="A64" s="74"/>
      <c r="B64" s="7"/>
      <c r="C64" s="7"/>
      <c r="D64" s="7"/>
      <c r="E64" s="7"/>
      <c r="F64" s="7"/>
      <c r="I64" s="15" t="s">
        <v>309</v>
      </c>
      <c r="J64" s="17"/>
      <c r="K64" s="7"/>
      <c r="L64" s="7"/>
      <c r="M64" s="15" t="s">
        <v>314</v>
      </c>
      <c r="N64" s="7"/>
      <c r="O64" s="7"/>
      <c r="P64" s="7"/>
      <c r="Q64" s="7"/>
    </row>
    <row r="65" spans="1:17" ht="15.75">
      <c r="A65" s="74"/>
      <c r="B65" s="7"/>
      <c r="C65" s="7"/>
      <c r="D65" s="7"/>
      <c r="E65" s="7"/>
      <c r="F65" s="7"/>
      <c r="I65" s="15" t="s">
        <v>389</v>
      </c>
      <c r="J65" s="17"/>
      <c r="K65" s="7"/>
      <c r="L65" s="7"/>
      <c r="M65" s="15" t="s">
        <v>343</v>
      </c>
      <c r="N65" s="7"/>
      <c r="O65" s="7"/>
      <c r="P65" s="7"/>
      <c r="Q65" s="7"/>
    </row>
    <row r="66" spans="1:17" ht="15.75">
      <c r="A66" s="74"/>
      <c r="B66" s="7"/>
      <c r="C66" s="7"/>
      <c r="D66" s="7"/>
      <c r="F66" s="7"/>
      <c r="G66" s="15" t="s">
        <v>281</v>
      </c>
      <c r="I66" s="15" t="s">
        <v>120</v>
      </c>
      <c r="J66" s="7"/>
      <c r="K66" s="7"/>
      <c r="L66" s="7"/>
      <c r="M66" s="15" t="s">
        <v>120</v>
      </c>
      <c r="N66" s="7"/>
      <c r="O66" s="7"/>
      <c r="P66" s="7"/>
      <c r="Q66" s="7"/>
    </row>
    <row r="67" spans="1:17" ht="15.75">
      <c r="A67" s="74"/>
      <c r="B67" s="7"/>
      <c r="C67" s="7"/>
      <c r="D67" s="7"/>
      <c r="F67" s="7"/>
      <c r="G67" s="15"/>
      <c r="I67" s="15"/>
      <c r="J67" s="7"/>
      <c r="K67" s="7"/>
      <c r="L67" s="7"/>
      <c r="M67" s="15" t="s">
        <v>404</v>
      </c>
      <c r="N67" s="7"/>
      <c r="O67" s="56"/>
      <c r="P67" s="56"/>
      <c r="Q67" s="56"/>
    </row>
    <row r="68" spans="1:17" ht="12" customHeight="1">
      <c r="A68" s="74"/>
      <c r="B68" s="72" t="s">
        <v>361</v>
      </c>
      <c r="C68" s="7"/>
      <c r="D68" s="7"/>
      <c r="F68" s="7"/>
      <c r="I68" s="17"/>
      <c r="J68" s="7"/>
      <c r="K68" s="7"/>
      <c r="L68" s="7"/>
      <c r="M68" s="17"/>
      <c r="N68" s="7"/>
      <c r="O68" s="56"/>
      <c r="P68" s="56"/>
      <c r="Q68" s="56"/>
    </row>
    <row r="69" spans="1:17" ht="15.75">
      <c r="A69" s="74"/>
      <c r="B69" s="7" t="s">
        <v>162</v>
      </c>
      <c r="C69" s="7"/>
      <c r="D69" s="7"/>
      <c r="F69" s="7"/>
      <c r="G69" s="17" t="s">
        <v>30</v>
      </c>
      <c r="I69" s="87">
        <v>31912.9714</v>
      </c>
      <c r="J69" s="19"/>
      <c r="K69" s="19"/>
      <c r="L69" s="82"/>
      <c r="M69" s="87">
        <v>57754</v>
      </c>
      <c r="N69" s="7"/>
      <c r="O69" s="87"/>
      <c r="P69" s="87"/>
      <c r="Q69" s="87"/>
    </row>
    <row r="70" spans="1:17" ht="15.75">
      <c r="A70" s="74"/>
      <c r="B70" s="7"/>
      <c r="C70" s="7"/>
      <c r="D70" s="7"/>
      <c r="F70" s="7"/>
      <c r="G70" s="17"/>
      <c r="I70" s="87"/>
      <c r="J70" s="19"/>
      <c r="K70" s="19"/>
      <c r="L70" s="82"/>
      <c r="M70" s="87"/>
      <c r="N70" s="7"/>
      <c r="O70" s="87"/>
      <c r="P70" s="87"/>
      <c r="Q70" s="87"/>
    </row>
    <row r="71" spans="1:17" ht="15.75">
      <c r="A71" s="74"/>
      <c r="B71" s="7" t="s">
        <v>375</v>
      </c>
      <c r="C71" s="7"/>
      <c r="D71" s="7"/>
      <c r="F71" s="7"/>
      <c r="G71" s="17" t="s">
        <v>372</v>
      </c>
      <c r="I71" s="82">
        <v>16839</v>
      </c>
      <c r="J71" s="19"/>
      <c r="K71" s="19"/>
      <c r="L71" s="82"/>
      <c r="M71" s="105">
        <v>0</v>
      </c>
      <c r="N71" s="7"/>
      <c r="O71" s="87"/>
      <c r="P71" s="87"/>
      <c r="Q71" s="87"/>
    </row>
    <row r="72" spans="1:17" ht="12" customHeight="1">
      <c r="A72" s="74"/>
      <c r="B72" s="7"/>
      <c r="C72" s="7"/>
      <c r="D72" s="7"/>
      <c r="F72" s="7"/>
      <c r="I72" s="87"/>
      <c r="J72" s="19"/>
      <c r="K72" s="19"/>
      <c r="L72" s="82"/>
      <c r="M72" s="87"/>
      <c r="N72" s="7"/>
      <c r="O72" s="87"/>
      <c r="P72" s="87"/>
      <c r="Q72" s="87"/>
    </row>
    <row r="73" spans="1:17" ht="15.75" customHeight="1">
      <c r="A73" s="74"/>
      <c r="B73" s="7" t="s">
        <v>452</v>
      </c>
      <c r="C73" s="7"/>
      <c r="D73" s="7"/>
      <c r="F73" s="7"/>
      <c r="G73" s="17" t="s">
        <v>373</v>
      </c>
      <c r="I73" s="87">
        <v>3779.27557</v>
      </c>
      <c r="J73" s="19"/>
      <c r="K73" s="19"/>
      <c r="L73" s="82"/>
      <c r="M73" s="87">
        <v>3913</v>
      </c>
      <c r="N73" s="7"/>
      <c r="O73" s="87"/>
      <c r="P73" s="87"/>
      <c r="Q73" s="87"/>
    </row>
    <row r="74" spans="1:17" ht="12" customHeight="1">
      <c r="A74" s="74"/>
      <c r="B74" s="7"/>
      <c r="C74" s="7"/>
      <c r="D74" s="7"/>
      <c r="F74" s="7"/>
      <c r="I74" s="87"/>
      <c r="J74" s="19"/>
      <c r="K74" s="19"/>
      <c r="L74" s="82"/>
      <c r="M74" s="87"/>
      <c r="N74" s="7"/>
      <c r="O74" s="87"/>
      <c r="P74" s="87"/>
      <c r="Q74" s="87"/>
    </row>
    <row r="75" spans="1:17" ht="15.75">
      <c r="A75" s="74"/>
      <c r="B75" s="7" t="s">
        <v>378</v>
      </c>
      <c r="C75" s="7"/>
      <c r="D75" s="7"/>
      <c r="F75" s="7"/>
      <c r="G75" s="17" t="s">
        <v>383</v>
      </c>
      <c r="I75" s="82">
        <v>195.64827</v>
      </c>
      <c r="J75" s="19"/>
      <c r="K75" s="19"/>
      <c r="L75" s="82"/>
      <c r="M75" s="82">
        <v>195.648</v>
      </c>
      <c r="N75" s="7"/>
      <c r="O75" s="82"/>
      <c r="P75" s="82"/>
      <c r="Q75" s="82"/>
    </row>
    <row r="76" spans="1:17" ht="12" customHeight="1">
      <c r="A76" s="74"/>
      <c r="B76" s="7"/>
      <c r="C76" s="7"/>
      <c r="D76" s="7"/>
      <c r="F76" s="7"/>
      <c r="I76" s="82"/>
      <c r="J76" s="19"/>
      <c r="K76" s="19"/>
      <c r="L76" s="82"/>
      <c r="M76" s="82"/>
      <c r="N76" s="7"/>
      <c r="O76" s="82"/>
      <c r="P76" s="82"/>
      <c r="Q76" s="82"/>
    </row>
    <row r="77" spans="1:17" ht="15.75">
      <c r="A77" s="74"/>
      <c r="B77" s="7" t="s">
        <v>306</v>
      </c>
      <c r="C77" s="7"/>
      <c r="D77" s="7"/>
      <c r="F77" s="7"/>
      <c r="I77" s="82">
        <v>142.1808</v>
      </c>
      <c r="J77" s="19"/>
      <c r="K77" s="19"/>
      <c r="L77" s="82"/>
      <c r="M77" s="82">
        <v>115.855</v>
      </c>
      <c r="N77" s="7"/>
      <c r="O77" s="82"/>
      <c r="P77" s="82"/>
      <c r="Q77" s="82"/>
    </row>
    <row r="78" spans="1:17" ht="12" customHeight="1">
      <c r="A78" s="74"/>
      <c r="B78" s="7"/>
      <c r="C78" s="7"/>
      <c r="D78" s="7"/>
      <c r="F78" s="7"/>
      <c r="I78" s="82"/>
      <c r="J78" s="19"/>
      <c r="K78" s="19"/>
      <c r="L78" s="82"/>
      <c r="M78" s="82"/>
      <c r="N78" s="7"/>
      <c r="O78" s="82"/>
      <c r="P78" s="82"/>
      <c r="Q78" s="82"/>
    </row>
    <row r="79" spans="1:17" ht="15.75">
      <c r="A79" s="74"/>
      <c r="B79" s="7" t="s">
        <v>163</v>
      </c>
      <c r="C79" s="7"/>
      <c r="D79" s="7"/>
      <c r="F79" s="17"/>
      <c r="G79" s="17" t="s">
        <v>221</v>
      </c>
      <c r="I79" s="82">
        <v>1006.07703</v>
      </c>
      <c r="J79" s="19"/>
      <c r="K79" s="19"/>
      <c r="L79" s="82"/>
      <c r="M79" s="82">
        <v>1043.989</v>
      </c>
      <c r="N79" s="7"/>
      <c r="O79" s="82"/>
      <c r="P79" s="82"/>
      <c r="Q79" s="82"/>
    </row>
    <row r="80" spans="9:17" ht="12" customHeight="1">
      <c r="I80" s="82"/>
      <c r="J80" s="19"/>
      <c r="K80" s="19"/>
      <c r="L80" s="82"/>
      <c r="M80" s="82"/>
      <c r="O80" s="82"/>
      <c r="P80" s="82"/>
      <c r="Q80" s="82"/>
    </row>
    <row r="81" spans="2:17" ht="15.75">
      <c r="B81" s="12" t="s">
        <v>282</v>
      </c>
      <c r="I81" s="112">
        <v>78</v>
      </c>
      <c r="J81" s="19"/>
      <c r="K81" s="19"/>
      <c r="L81" s="82"/>
      <c r="M81" s="112">
        <v>11</v>
      </c>
      <c r="O81" s="82"/>
      <c r="P81" s="82"/>
      <c r="Q81" s="82"/>
    </row>
    <row r="82" spans="9:17" ht="15.75">
      <c r="I82" s="187">
        <v>53953.15306999999</v>
      </c>
      <c r="J82" s="19"/>
      <c r="K82" s="19"/>
      <c r="L82" s="82"/>
      <c r="M82" s="187">
        <v>63033.592000000004</v>
      </c>
      <c r="O82" s="82"/>
      <c r="P82" s="82"/>
      <c r="Q82" s="82"/>
    </row>
    <row r="83" spans="9:17" ht="12" customHeight="1">
      <c r="I83" s="19"/>
      <c r="J83" s="19"/>
      <c r="K83" s="19"/>
      <c r="L83" s="19"/>
      <c r="M83" s="19"/>
      <c r="O83" s="82"/>
      <c r="P83" s="82"/>
      <c r="Q83" s="82"/>
    </row>
    <row r="84" spans="1:17" ht="15.75">
      <c r="A84" s="74"/>
      <c r="B84" s="72" t="s">
        <v>164</v>
      </c>
      <c r="C84" s="7"/>
      <c r="D84" s="7"/>
      <c r="E84" s="7"/>
      <c r="F84" s="7"/>
      <c r="I84" s="19"/>
      <c r="J84" s="19"/>
      <c r="K84" s="19"/>
      <c r="L84" s="19"/>
      <c r="M84" s="19"/>
      <c r="N84" s="7"/>
      <c r="O84" s="82"/>
      <c r="P84" s="82"/>
      <c r="Q84" s="82"/>
    </row>
    <row r="85" spans="1:17" ht="15.75">
      <c r="A85" s="74"/>
      <c r="B85" s="74" t="s">
        <v>165</v>
      </c>
      <c r="D85" s="74"/>
      <c r="E85" s="7"/>
      <c r="F85" s="7"/>
      <c r="I85" s="28">
        <v>5781.46804</v>
      </c>
      <c r="J85" s="28"/>
      <c r="K85" s="28"/>
      <c r="L85" s="28"/>
      <c r="M85" s="28">
        <v>6838.242</v>
      </c>
      <c r="N85" s="7"/>
      <c r="O85" s="28"/>
      <c r="P85" s="82"/>
      <c r="Q85" s="82"/>
    </row>
    <row r="86" spans="1:17" ht="15.75">
      <c r="A86" s="74"/>
      <c r="B86" s="74" t="s">
        <v>270</v>
      </c>
      <c r="D86" s="74"/>
      <c r="E86" s="7"/>
      <c r="F86" s="7"/>
      <c r="I86" s="28">
        <v>10116.729290000001</v>
      </c>
      <c r="J86" s="28"/>
      <c r="K86" s="28"/>
      <c r="L86" s="28"/>
      <c r="M86" s="28">
        <v>11501.989000000001</v>
      </c>
      <c r="N86" s="7"/>
      <c r="O86" s="28"/>
      <c r="P86" s="82"/>
      <c r="Q86" s="82"/>
    </row>
    <row r="87" spans="1:17" ht="15.75">
      <c r="A87" s="74"/>
      <c r="B87" s="74" t="s">
        <v>410</v>
      </c>
      <c r="D87" s="74"/>
      <c r="F87" s="7"/>
      <c r="G87" s="17" t="s">
        <v>299</v>
      </c>
      <c r="I87" s="28">
        <v>346.43072</v>
      </c>
      <c r="J87" s="28"/>
      <c r="K87" s="28"/>
      <c r="L87" s="28"/>
      <c r="M87" s="28">
        <v>337.37</v>
      </c>
      <c r="N87" s="7"/>
      <c r="O87" s="28"/>
      <c r="P87" s="82"/>
      <c r="Q87" s="82"/>
    </row>
    <row r="88" spans="1:17" ht="15.75">
      <c r="A88" s="74"/>
      <c r="B88" s="74" t="s">
        <v>166</v>
      </c>
      <c r="D88" s="74"/>
      <c r="F88" s="7"/>
      <c r="G88" s="17" t="s">
        <v>266</v>
      </c>
      <c r="I88" s="20">
        <v>213.15445</v>
      </c>
      <c r="J88" s="28"/>
      <c r="K88" s="28"/>
      <c r="L88" s="28"/>
      <c r="M88" s="20">
        <v>494.652</v>
      </c>
      <c r="N88" s="7"/>
      <c r="O88" s="28"/>
      <c r="P88" s="82"/>
      <c r="Q88" s="82"/>
    </row>
    <row r="89" spans="1:17" ht="15.75">
      <c r="A89" s="74"/>
      <c r="B89" s="7"/>
      <c r="D89" s="7"/>
      <c r="E89" s="7"/>
      <c r="F89" s="7"/>
      <c r="I89" s="28">
        <v>16457.482500000002</v>
      </c>
      <c r="J89" s="28"/>
      <c r="K89" s="99"/>
      <c r="L89" s="28"/>
      <c r="M89" s="28">
        <v>19172.252999999997</v>
      </c>
      <c r="N89" s="7"/>
      <c r="O89" s="28"/>
      <c r="P89" s="82"/>
      <c r="Q89" s="82"/>
    </row>
    <row r="90" spans="1:17" ht="15.75">
      <c r="A90" s="74"/>
      <c r="B90" s="7" t="s">
        <v>437</v>
      </c>
      <c r="D90" s="7"/>
      <c r="E90" s="7"/>
      <c r="F90" s="7"/>
      <c r="G90" s="17" t="s">
        <v>31</v>
      </c>
      <c r="I90" s="28">
        <v>3500</v>
      </c>
      <c r="J90" s="82"/>
      <c r="K90" s="99"/>
      <c r="L90" s="82"/>
      <c r="M90" s="28">
        <v>0</v>
      </c>
      <c r="N90" s="7"/>
      <c r="O90" s="28"/>
      <c r="P90" s="82"/>
      <c r="Q90" s="82"/>
    </row>
    <row r="91" spans="1:17" ht="15.75">
      <c r="A91" s="74"/>
      <c r="B91" s="7"/>
      <c r="C91" s="7"/>
      <c r="D91" s="7"/>
      <c r="E91" s="7"/>
      <c r="F91" s="7"/>
      <c r="I91" s="130">
        <v>19957.482500000002</v>
      </c>
      <c r="J91" s="82"/>
      <c r="K91" s="99"/>
      <c r="L91" s="82"/>
      <c r="M91" s="130">
        <v>19172.252999999997</v>
      </c>
      <c r="N91" s="7"/>
      <c r="O91" s="28"/>
      <c r="P91" s="82"/>
      <c r="Q91" s="82"/>
    </row>
    <row r="92" spans="1:17" ht="12" customHeight="1">
      <c r="A92" s="74"/>
      <c r="B92" s="7"/>
      <c r="C92" s="7"/>
      <c r="D92" s="7"/>
      <c r="E92" s="7"/>
      <c r="F92" s="7"/>
      <c r="I92" s="28"/>
      <c r="J92" s="19"/>
      <c r="K92" s="28"/>
      <c r="L92" s="19"/>
      <c r="M92" s="28"/>
      <c r="N92" s="7"/>
      <c r="O92" s="28"/>
      <c r="P92" s="82"/>
      <c r="Q92" s="82"/>
    </row>
    <row r="93" spans="1:17" ht="15.75" customHeight="1" thickBot="1">
      <c r="A93" s="74"/>
      <c r="B93" s="72" t="s">
        <v>359</v>
      </c>
      <c r="C93" s="7"/>
      <c r="D93" s="7"/>
      <c r="E93" s="7"/>
      <c r="F93" s="7"/>
      <c r="I93" s="52">
        <v>73910.13557</v>
      </c>
      <c r="J93" s="19"/>
      <c r="K93" s="28"/>
      <c r="L93" s="19"/>
      <c r="M93" s="52">
        <v>82205.845</v>
      </c>
      <c r="N93" s="7"/>
      <c r="O93" s="82"/>
      <c r="P93" s="82"/>
      <c r="Q93" s="82"/>
    </row>
    <row r="94" spans="1:17" ht="13.5" customHeight="1" thickTop="1">
      <c r="A94" s="74"/>
      <c r="B94" s="7"/>
      <c r="C94" s="7"/>
      <c r="D94" s="7"/>
      <c r="E94" s="7"/>
      <c r="F94" s="7"/>
      <c r="I94" s="82"/>
      <c r="J94" s="19"/>
      <c r="K94" s="28"/>
      <c r="L94" s="19"/>
      <c r="M94" s="82"/>
      <c r="N94" s="7"/>
      <c r="O94" s="82"/>
      <c r="P94" s="82"/>
      <c r="Q94" s="82"/>
    </row>
    <row r="95" spans="1:17" ht="13.5" customHeight="1">
      <c r="A95" s="74"/>
      <c r="B95" s="72" t="s">
        <v>360</v>
      </c>
      <c r="C95" s="7"/>
      <c r="D95" s="7"/>
      <c r="E95" s="7"/>
      <c r="F95" s="7"/>
      <c r="I95" s="82"/>
      <c r="J95" s="19"/>
      <c r="K95" s="28"/>
      <c r="L95" s="19"/>
      <c r="M95" s="82"/>
      <c r="N95" s="7"/>
      <c r="O95" s="82"/>
      <c r="P95" s="82"/>
      <c r="Q95" s="82"/>
    </row>
    <row r="96" spans="1:17" ht="13.5" customHeight="1">
      <c r="A96" s="74"/>
      <c r="B96" s="7" t="s">
        <v>297</v>
      </c>
      <c r="D96" s="7"/>
      <c r="F96" s="17"/>
      <c r="G96" s="17" t="s">
        <v>168</v>
      </c>
      <c r="I96" s="150">
        <v>707.51052</v>
      </c>
      <c r="J96" s="19"/>
      <c r="K96" s="54"/>
      <c r="L96" s="19"/>
      <c r="M96" s="82">
        <v>2306.363</v>
      </c>
      <c r="N96" s="7"/>
      <c r="O96" s="82"/>
      <c r="P96" s="82"/>
      <c r="Q96" s="82"/>
    </row>
    <row r="97" spans="1:17" ht="13.5" customHeight="1">
      <c r="A97" s="74"/>
      <c r="B97" s="7" t="s">
        <v>392</v>
      </c>
      <c r="D97" s="7"/>
      <c r="E97" s="17"/>
      <c r="F97" s="7"/>
      <c r="G97" s="138" t="s">
        <v>372</v>
      </c>
      <c r="I97" s="151">
        <v>3133.44737</v>
      </c>
      <c r="J97" s="19"/>
      <c r="K97" s="100"/>
      <c r="L97" s="19"/>
      <c r="M97" s="112">
        <v>3892.415</v>
      </c>
      <c r="N97" s="7"/>
      <c r="O97" s="82"/>
      <c r="P97" s="82"/>
      <c r="Q97" s="82"/>
    </row>
    <row r="98" spans="1:17" ht="13.5" customHeight="1">
      <c r="A98" s="74"/>
      <c r="B98" s="7"/>
      <c r="C98" s="7"/>
      <c r="D98" s="7"/>
      <c r="E98" s="7"/>
      <c r="F98" s="7"/>
      <c r="G98" s="106"/>
      <c r="I98" s="131">
        <v>3840.9578899999997</v>
      </c>
      <c r="J98" s="19"/>
      <c r="K98" s="54"/>
      <c r="L98" s="19"/>
      <c r="M98" s="28">
        <v>6198.478</v>
      </c>
      <c r="N98" s="7"/>
      <c r="O98" s="82"/>
      <c r="P98" s="82"/>
      <c r="Q98" s="82"/>
    </row>
    <row r="99" spans="1:17" ht="13.5" customHeight="1">
      <c r="A99" s="74"/>
      <c r="B99" s="7"/>
      <c r="C99" s="7"/>
      <c r="D99" s="7"/>
      <c r="E99" s="7"/>
      <c r="F99" s="7"/>
      <c r="I99" s="82"/>
      <c r="J99" s="19"/>
      <c r="K99" s="28"/>
      <c r="L99" s="19"/>
      <c r="M99" s="82"/>
      <c r="N99" s="7"/>
      <c r="O99" s="82"/>
      <c r="P99" s="82"/>
      <c r="Q99" s="82"/>
    </row>
    <row r="100" spans="1:17" ht="15.75">
      <c r="A100" s="74"/>
      <c r="B100" s="72" t="s">
        <v>167</v>
      </c>
      <c r="C100" s="7"/>
      <c r="D100" s="7"/>
      <c r="E100" s="7"/>
      <c r="F100" s="7"/>
      <c r="I100" s="68"/>
      <c r="J100" s="19"/>
      <c r="K100" s="28"/>
      <c r="L100" s="19"/>
      <c r="M100" s="19"/>
      <c r="N100" s="7"/>
      <c r="O100" s="82"/>
      <c r="P100" s="82"/>
      <c r="Q100" s="82"/>
    </row>
    <row r="101" spans="1:17" ht="15.75">
      <c r="A101" s="74"/>
      <c r="B101" s="7" t="s">
        <v>274</v>
      </c>
      <c r="D101" s="7"/>
      <c r="E101" s="7"/>
      <c r="F101" s="7"/>
      <c r="G101" s="17" t="s">
        <v>337</v>
      </c>
      <c r="I101" s="131">
        <v>5722.0486</v>
      </c>
      <c r="J101" s="28"/>
      <c r="K101" s="28"/>
      <c r="L101" s="28"/>
      <c r="M101" s="131">
        <v>7558.728999999999</v>
      </c>
      <c r="N101" s="7"/>
      <c r="O101" s="131"/>
      <c r="P101" s="150"/>
      <c r="Q101" s="150"/>
    </row>
    <row r="102" spans="1:17" ht="15.75">
      <c r="A102" s="74"/>
      <c r="B102" s="7" t="s">
        <v>283</v>
      </c>
      <c r="D102" s="7"/>
      <c r="F102" s="7"/>
      <c r="G102" s="17" t="s">
        <v>168</v>
      </c>
      <c r="I102" s="131">
        <v>25316.45667</v>
      </c>
      <c r="J102" s="28"/>
      <c r="K102" s="28"/>
      <c r="L102" s="28"/>
      <c r="M102" s="28">
        <v>27224.613</v>
      </c>
      <c r="N102" s="7"/>
      <c r="O102" s="28"/>
      <c r="P102" s="82"/>
      <c r="Q102" s="82"/>
    </row>
    <row r="103" spans="1:17" ht="15.75">
      <c r="A103" s="74"/>
      <c r="B103" s="7" t="s">
        <v>158</v>
      </c>
      <c r="D103" s="7"/>
      <c r="E103" s="17"/>
      <c r="F103" s="7"/>
      <c r="I103" s="152">
        <v>3</v>
      </c>
      <c r="J103" s="28"/>
      <c r="K103" s="28"/>
      <c r="L103" s="28"/>
      <c r="M103" s="20">
        <v>59</v>
      </c>
      <c r="N103" s="7"/>
      <c r="O103" s="28"/>
      <c r="P103" s="82"/>
      <c r="Q103" s="82"/>
    </row>
    <row r="104" spans="1:17" ht="15.75">
      <c r="A104" s="74"/>
      <c r="B104" s="7"/>
      <c r="C104" s="7"/>
      <c r="D104" s="7"/>
      <c r="E104" s="7"/>
      <c r="F104" s="7"/>
      <c r="G104" s="120"/>
      <c r="I104" s="188">
        <v>31041.43527</v>
      </c>
      <c r="J104" s="28"/>
      <c r="K104" s="54"/>
      <c r="L104" s="28"/>
      <c r="M104" s="130">
        <v>34842.50200000001</v>
      </c>
      <c r="N104" s="7"/>
      <c r="O104" s="28"/>
      <c r="P104" s="82"/>
      <c r="Q104" s="82"/>
    </row>
    <row r="105" spans="1:17" ht="12" customHeight="1">
      <c r="A105" s="74"/>
      <c r="B105" s="7"/>
      <c r="C105" s="7"/>
      <c r="D105" s="7"/>
      <c r="E105" s="7"/>
      <c r="F105" s="7"/>
      <c r="G105" s="122"/>
      <c r="I105" s="131"/>
      <c r="J105" s="19"/>
      <c r="K105" s="28"/>
      <c r="L105" s="19"/>
      <c r="M105" s="28"/>
      <c r="N105" s="7"/>
      <c r="O105" s="28"/>
      <c r="P105" s="82"/>
      <c r="Q105" s="82"/>
    </row>
    <row r="106" spans="1:17" ht="15.75">
      <c r="A106" s="74"/>
      <c r="B106" s="72" t="s">
        <v>362</v>
      </c>
      <c r="C106" s="7"/>
      <c r="D106" s="7"/>
      <c r="E106" s="7"/>
      <c r="F106" s="7"/>
      <c r="I106" s="151">
        <v>34882.39316</v>
      </c>
      <c r="J106" s="19"/>
      <c r="K106" s="124"/>
      <c r="L106" s="19"/>
      <c r="M106" s="112">
        <v>41040.98</v>
      </c>
      <c r="N106" s="7"/>
      <c r="O106" s="82"/>
      <c r="P106" s="82"/>
      <c r="Q106" s="82"/>
    </row>
    <row r="107" spans="1:17" ht="12" customHeight="1">
      <c r="A107" s="74"/>
      <c r="B107" s="7"/>
      <c r="C107" s="7"/>
      <c r="D107" s="7"/>
      <c r="E107" s="7"/>
      <c r="F107" s="7"/>
      <c r="I107" s="68"/>
      <c r="J107" s="19"/>
      <c r="K107" s="123"/>
      <c r="L107" s="19"/>
      <c r="M107" s="19"/>
      <c r="N107" s="7"/>
      <c r="O107" s="82"/>
      <c r="P107" s="82"/>
      <c r="Q107" s="82"/>
    </row>
    <row r="108" spans="1:17" ht="14.25" customHeight="1">
      <c r="A108" s="74"/>
      <c r="B108" s="72" t="s">
        <v>421</v>
      </c>
      <c r="C108" s="7"/>
      <c r="D108" s="7"/>
      <c r="E108" s="7"/>
      <c r="F108" s="7"/>
      <c r="I108" s="19"/>
      <c r="J108" s="19"/>
      <c r="K108" s="28"/>
      <c r="L108" s="19"/>
      <c r="M108" s="19"/>
      <c r="N108" s="7"/>
      <c r="O108" s="82"/>
      <c r="P108" s="82"/>
      <c r="Q108" s="82"/>
    </row>
    <row r="109" spans="1:17" ht="14.25" customHeight="1">
      <c r="A109" s="74"/>
      <c r="B109" s="72" t="s">
        <v>363</v>
      </c>
      <c r="C109" s="7"/>
      <c r="D109" s="7"/>
      <c r="E109" s="7"/>
      <c r="F109" s="7"/>
      <c r="I109" s="19"/>
      <c r="J109" s="19"/>
      <c r="K109" s="28"/>
      <c r="L109" s="19"/>
      <c r="M109" s="19"/>
      <c r="N109" s="7"/>
      <c r="O109" s="82"/>
      <c r="P109" s="82"/>
      <c r="Q109" s="82"/>
    </row>
    <row r="110" spans="1:17" ht="15.75">
      <c r="A110" s="74"/>
      <c r="B110" s="7" t="s">
        <v>169</v>
      </c>
      <c r="E110" s="7"/>
      <c r="F110" s="7"/>
      <c r="G110" s="54"/>
      <c r="I110" s="28">
        <v>50054.75</v>
      </c>
      <c r="J110" s="28"/>
      <c r="K110" s="28"/>
      <c r="L110" s="28"/>
      <c r="M110" s="28">
        <v>50054.75</v>
      </c>
      <c r="N110" s="7"/>
      <c r="O110" s="28"/>
      <c r="P110" s="82"/>
      <c r="Q110" s="82"/>
    </row>
    <row r="111" spans="1:17" ht="15.75">
      <c r="A111" s="74"/>
      <c r="B111" s="7" t="s">
        <v>170</v>
      </c>
      <c r="E111" s="17"/>
      <c r="F111" s="7"/>
      <c r="G111" s="54"/>
      <c r="I111" s="20">
        <v>-11056.199489999992</v>
      </c>
      <c r="J111" s="28"/>
      <c r="K111" s="28"/>
      <c r="L111" s="28"/>
      <c r="M111" s="20">
        <v>-8923.02</v>
      </c>
      <c r="N111" s="7"/>
      <c r="O111" s="28"/>
      <c r="P111" s="82"/>
      <c r="Q111" s="82"/>
    </row>
    <row r="112" spans="1:17" ht="15.75">
      <c r="A112" s="74"/>
      <c r="B112" s="7"/>
      <c r="C112" s="7"/>
      <c r="D112" s="7"/>
      <c r="E112" s="7"/>
      <c r="F112" s="7"/>
      <c r="G112" s="54"/>
      <c r="I112" s="28">
        <v>38998.65051000001</v>
      </c>
      <c r="J112" s="28"/>
      <c r="K112" s="28"/>
      <c r="L112" s="28"/>
      <c r="M112" s="28">
        <v>41132.03</v>
      </c>
      <c r="N112" s="7"/>
      <c r="O112" s="28"/>
      <c r="P112" s="82"/>
      <c r="Q112" s="82"/>
    </row>
    <row r="113" spans="1:17" ht="15.75">
      <c r="A113" s="74"/>
      <c r="B113" s="7" t="s">
        <v>171</v>
      </c>
      <c r="C113" s="7"/>
      <c r="D113" s="7"/>
      <c r="E113" s="7"/>
      <c r="F113" s="7"/>
      <c r="G113" s="54"/>
      <c r="I113" s="112">
        <v>29.41927</v>
      </c>
      <c r="J113" s="19"/>
      <c r="K113" s="28"/>
      <c r="L113" s="19"/>
      <c r="M113" s="112">
        <v>33.419</v>
      </c>
      <c r="N113" s="7"/>
      <c r="O113" s="82"/>
      <c r="P113" s="82"/>
      <c r="Q113" s="82"/>
    </row>
    <row r="114" spans="1:17" ht="15.75">
      <c r="A114" s="74"/>
      <c r="B114" s="72" t="s">
        <v>364</v>
      </c>
      <c r="C114" s="7"/>
      <c r="D114" s="7"/>
      <c r="F114" s="17"/>
      <c r="G114" s="54"/>
      <c r="I114" s="189">
        <v>39028.069780000005</v>
      </c>
      <c r="J114" s="19"/>
      <c r="K114" s="28"/>
      <c r="L114" s="19"/>
      <c r="M114" s="187">
        <v>41165.449</v>
      </c>
      <c r="N114" s="7"/>
      <c r="O114" s="82"/>
      <c r="P114" s="82"/>
      <c r="Q114" s="82"/>
    </row>
    <row r="115" spans="1:17" ht="15.75">
      <c r="A115" s="74"/>
      <c r="B115" s="7"/>
      <c r="G115" s="54"/>
      <c r="H115" s="12"/>
      <c r="I115" s="57"/>
      <c r="M115" s="57"/>
      <c r="N115" s="7"/>
      <c r="O115" s="82"/>
      <c r="P115" s="82"/>
      <c r="Q115" s="82"/>
    </row>
    <row r="116" spans="1:17" ht="16.5" thickBot="1">
      <c r="A116" s="74"/>
      <c r="B116" s="47" t="s">
        <v>365</v>
      </c>
      <c r="G116" s="54"/>
      <c r="H116" s="12"/>
      <c r="I116" s="52">
        <v>73910.26294</v>
      </c>
      <c r="M116" s="52">
        <v>82206.429</v>
      </c>
      <c r="N116" s="7"/>
      <c r="O116" s="19"/>
      <c r="P116" s="19"/>
      <c r="Q116" s="19"/>
    </row>
    <row r="117" spans="1:17" ht="10.5" customHeight="1" thickTop="1">
      <c r="A117" s="74"/>
      <c r="B117" s="7"/>
      <c r="C117" s="7"/>
      <c r="D117" s="7"/>
      <c r="E117" s="7"/>
      <c r="F117" s="7"/>
      <c r="G117" s="54"/>
      <c r="I117" s="131"/>
      <c r="J117" s="19"/>
      <c r="K117" s="28"/>
      <c r="L117" s="19"/>
      <c r="M117" s="82"/>
      <c r="N117" s="7"/>
      <c r="O117" s="82"/>
      <c r="P117" s="82"/>
      <c r="Q117" s="82"/>
    </row>
    <row r="118" spans="1:17" ht="15.75">
      <c r="A118" s="74"/>
      <c r="B118" s="7" t="s">
        <v>376</v>
      </c>
      <c r="C118" s="7"/>
      <c r="D118" s="7"/>
      <c r="E118" s="7"/>
      <c r="F118" s="7"/>
      <c r="G118" s="109"/>
      <c r="I118" s="226">
        <v>0.7865176940973997</v>
      </c>
      <c r="J118" s="19"/>
      <c r="K118" s="28"/>
      <c r="L118" s="19"/>
      <c r="M118" s="119">
        <v>0.8295881325754636</v>
      </c>
      <c r="N118" s="90"/>
      <c r="O118" s="119"/>
      <c r="P118" s="86"/>
      <c r="Q118" s="86"/>
    </row>
    <row r="119" spans="1:17" ht="15.75">
      <c r="A119" s="74"/>
      <c r="B119" s="7" t="s">
        <v>377</v>
      </c>
      <c r="C119" s="7"/>
      <c r="D119" s="7"/>
      <c r="E119" s="7"/>
      <c r="F119" s="7"/>
      <c r="G119" s="115"/>
      <c r="I119" s="88"/>
      <c r="J119" s="19"/>
      <c r="K119" s="82"/>
      <c r="L119" s="19"/>
      <c r="M119" s="86"/>
      <c r="N119" s="90"/>
      <c r="O119" s="86"/>
      <c r="P119" s="86"/>
      <c r="Q119" s="86"/>
    </row>
    <row r="120" spans="1:17" ht="10.5" customHeight="1">
      <c r="A120" s="74"/>
      <c r="C120" s="7"/>
      <c r="D120" s="7"/>
      <c r="E120" s="7"/>
      <c r="F120" s="7"/>
      <c r="G120" s="153"/>
      <c r="J120" s="7"/>
      <c r="K120" s="27"/>
      <c r="L120" s="7"/>
      <c r="M120" s="27"/>
      <c r="N120" s="7"/>
      <c r="O120" s="56"/>
      <c r="P120" s="56"/>
      <c r="Q120" s="56"/>
    </row>
    <row r="121" spans="1:17" ht="15.75">
      <c r="A121" s="74"/>
      <c r="D121" s="7"/>
      <c r="E121" s="7"/>
      <c r="F121" s="7"/>
      <c r="J121" s="7"/>
      <c r="K121" s="27"/>
      <c r="L121" s="7"/>
      <c r="M121" s="27"/>
      <c r="N121" s="7"/>
      <c r="O121" s="7"/>
      <c r="P121" s="7"/>
      <c r="Q121" s="7"/>
    </row>
    <row r="122" spans="1:17" ht="15.75">
      <c r="A122" s="74"/>
      <c r="B122" s="12" t="s">
        <v>337</v>
      </c>
      <c r="C122" s="7" t="s">
        <v>256</v>
      </c>
      <c r="D122" s="7"/>
      <c r="E122" s="7"/>
      <c r="F122" s="7"/>
      <c r="J122" s="7"/>
      <c r="K122" s="27"/>
      <c r="L122" s="7"/>
      <c r="M122" s="27"/>
      <c r="N122" s="7"/>
      <c r="O122" s="7"/>
      <c r="P122" s="7"/>
      <c r="Q122" s="7"/>
    </row>
    <row r="123" spans="1:17" ht="15.75">
      <c r="A123" s="74"/>
      <c r="B123" s="12" t="s">
        <v>405</v>
      </c>
      <c r="C123" s="31" t="s">
        <v>350</v>
      </c>
      <c r="D123" s="7"/>
      <c r="E123" s="7"/>
      <c r="F123" s="7"/>
      <c r="J123" s="7"/>
      <c r="K123" s="27"/>
      <c r="L123" s="7"/>
      <c r="M123" s="27"/>
      <c r="N123" s="7"/>
      <c r="O123" s="7"/>
      <c r="P123" s="7"/>
      <c r="Q123" s="7"/>
    </row>
    <row r="124" spans="1:17" ht="10.5" customHeight="1">
      <c r="A124" s="74"/>
      <c r="C124" s="7"/>
      <c r="D124" s="7"/>
      <c r="E124" s="7"/>
      <c r="F124" s="7"/>
      <c r="J124" s="7"/>
      <c r="K124" s="27"/>
      <c r="L124" s="7"/>
      <c r="M124" s="27"/>
      <c r="N124" s="7"/>
      <c r="O124" s="7"/>
      <c r="P124" s="7"/>
      <c r="Q124" s="7"/>
    </row>
    <row r="125" spans="1:17" ht="15.75">
      <c r="A125" s="74"/>
      <c r="B125" s="72" t="s">
        <v>385</v>
      </c>
      <c r="C125" s="72"/>
      <c r="D125" s="72"/>
      <c r="E125" s="7"/>
      <c r="F125" s="7"/>
      <c r="J125" s="7"/>
      <c r="K125" s="27"/>
      <c r="L125" s="7"/>
      <c r="M125" s="27"/>
      <c r="N125" s="7"/>
      <c r="O125" s="7"/>
      <c r="P125" s="7"/>
      <c r="Q125" s="7"/>
    </row>
    <row r="126" spans="1:17" ht="15.75">
      <c r="A126" s="74"/>
      <c r="B126" s="72" t="s">
        <v>436</v>
      </c>
      <c r="C126" s="72"/>
      <c r="D126" s="72"/>
      <c r="E126" s="7"/>
      <c r="F126" s="7"/>
      <c r="J126" s="7"/>
      <c r="K126" s="27"/>
      <c r="L126" s="7"/>
      <c r="M126" s="27"/>
      <c r="N126" s="7"/>
      <c r="O126" s="7"/>
      <c r="P126" s="7"/>
      <c r="Q126" s="7"/>
    </row>
    <row r="127" spans="1:17" ht="16.5" customHeight="1">
      <c r="A127" s="74"/>
      <c r="B127" s="83"/>
      <c r="C127" s="7"/>
      <c r="D127" s="7"/>
      <c r="E127" s="7"/>
      <c r="F127" s="7"/>
      <c r="J127" s="7"/>
      <c r="K127" s="27"/>
      <c r="L127" s="7"/>
      <c r="M127" s="27"/>
      <c r="N127" s="7"/>
      <c r="O127" s="7"/>
      <c r="P127" s="7"/>
      <c r="Q127" s="7"/>
    </row>
    <row r="128" spans="1:17" ht="15.75">
      <c r="A128" s="74"/>
      <c r="B128" s="72"/>
      <c r="C128" s="7"/>
      <c r="D128" s="7"/>
      <c r="E128" s="7"/>
      <c r="F128" s="7"/>
      <c r="J128" s="7"/>
      <c r="K128" s="27"/>
      <c r="L128" s="7"/>
      <c r="M128" s="27"/>
      <c r="N128" s="7"/>
      <c r="O128" s="7"/>
      <c r="P128" s="7"/>
      <c r="Q128" s="7"/>
    </row>
    <row r="129" spans="1:2" s="29" customFormat="1" ht="15.75">
      <c r="A129" s="29" t="s">
        <v>294</v>
      </c>
      <c r="B129" s="12"/>
    </row>
    <row r="130" spans="2:17" s="29" customFormat="1" ht="15.75">
      <c r="B130" s="12"/>
      <c r="O130" s="30"/>
      <c r="P130" s="30"/>
      <c r="Q130" s="30"/>
    </row>
    <row r="131" spans="5:17" s="29" customFormat="1" ht="15.75">
      <c r="E131" s="110" t="s">
        <v>351</v>
      </c>
      <c r="G131" s="110" t="s">
        <v>353</v>
      </c>
      <c r="O131" s="111" t="s">
        <v>352</v>
      </c>
      <c r="P131" s="30" t="s">
        <v>354</v>
      </c>
      <c r="Q131" s="30" t="s">
        <v>130</v>
      </c>
    </row>
    <row r="132" spans="7:17" s="29" customFormat="1" ht="15.75">
      <c r="G132" s="110" t="s">
        <v>355</v>
      </c>
      <c r="M132" s="30" t="s">
        <v>356</v>
      </c>
      <c r="O132" s="30"/>
      <c r="P132" s="30" t="s">
        <v>325</v>
      </c>
      <c r="Q132" s="30" t="s">
        <v>272</v>
      </c>
    </row>
    <row r="133" spans="7:17" s="29" customFormat="1" ht="15.75">
      <c r="G133" s="110"/>
      <c r="M133" s="30"/>
      <c r="O133" s="30"/>
      <c r="P133" s="30"/>
      <c r="Q133" s="30"/>
    </row>
    <row r="134" spans="5:17" s="29" customFormat="1" ht="15.75">
      <c r="E134" s="30" t="s">
        <v>172</v>
      </c>
      <c r="G134" s="30" t="s">
        <v>172</v>
      </c>
      <c r="I134" s="30" t="s">
        <v>173</v>
      </c>
      <c r="K134" s="30" t="s">
        <v>174</v>
      </c>
      <c r="M134" s="30" t="s">
        <v>394</v>
      </c>
      <c r="N134" s="30"/>
      <c r="O134" s="30" t="s">
        <v>130</v>
      </c>
      <c r="P134" s="30"/>
      <c r="Q134" s="30"/>
    </row>
    <row r="135" spans="5:17" s="29" customFormat="1" ht="15.75">
      <c r="E135" s="30" t="s">
        <v>175</v>
      </c>
      <c r="G135" s="30" t="s">
        <v>176</v>
      </c>
      <c r="I135" s="30" t="s">
        <v>177</v>
      </c>
      <c r="K135" s="30" t="s">
        <v>178</v>
      </c>
      <c r="M135" s="30" t="s">
        <v>32</v>
      </c>
      <c r="N135" s="30" t="s">
        <v>393</v>
      </c>
      <c r="O135" s="30"/>
      <c r="P135" s="30"/>
      <c r="Q135" s="30"/>
    </row>
    <row r="136" spans="4:17" s="29" customFormat="1" ht="15.75">
      <c r="D136" s="73"/>
      <c r="E136" s="30" t="s">
        <v>120</v>
      </c>
      <c r="G136" s="30" t="s">
        <v>120</v>
      </c>
      <c r="I136" s="30" t="s">
        <v>120</v>
      </c>
      <c r="K136" s="30" t="s">
        <v>120</v>
      </c>
      <c r="M136" s="30" t="s">
        <v>120</v>
      </c>
      <c r="O136" s="30" t="s">
        <v>120</v>
      </c>
      <c r="P136" s="30" t="s">
        <v>120</v>
      </c>
      <c r="Q136" s="211" t="s">
        <v>120</v>
      </c>
    </row>
    <row r="137" spans="3:17" s="29" customFormat="1" ht="15.75">
      <c r="C137" s="73" t="s">
        <v>281</v>
      </c>
      <c r="E137" s="30"/>
      <c r="G137" s="30"/>
      <c r="I137" s="30"/>
      <c r="K137" s="30"/>
      <c r="M137" s="30"/>
      <c r="O137" s="30"/>
      <c r="P137" s="30"/>
      <c r="Q137" s="211"/>
    </row>
    <row r="138" spans="1:17" s="31" customFormat="1" ht="15.75" customHeight="1">
      <c r="A138" s="29" t="s">
        <v>46</v>
      </c>
      <c r="B138" s="29"/>
      <c r="C138" s="12"/>
      <c r="D138" s="12"/>
      <c r="F138" s="12"/>
      <c r="J138" s="12"/>
      <c r="Q138" s="210"/>
    </row>
    <row r="139" spans="2:17" s="31" customFormat="1" ht="15.75" customHeight="1">
      <c r="B139" s="29"/>
      <c r="C139" s="12"/>
      <c r="D139" s="12"/>
      <c r="F139" s="12"/>
      <c r="J139" s="12"/>
      <c r="Q139" s="210"/>
    </row>
    <row r="140" spans="1:17" s="31" customFormat="1" ht="15.75">
      <c r="A140" s="31" t="s">
        <v>47</v>
      </c>
      <c r="C140" s="12"/>
      <c r="D140" s="12"/>
      <c r="E140" s="32">
        <v>50053.75</v>
      </c>
      <c r="F140" s="12"/>
      <c r="G140" s="32">
        <v>1185.12843</v>
      </c>
      <c r="H140" s="32"/>
      <c r="I140" s="32">
        <v>317.47931</v>
      </c>
      <c r="J140" s="12"/>
      <c r="K140" s="32">
        <v>-713.34767</v>
      </c>
      <c r="L140" s="32"/>
      <c r="M140" s="32">
        <v>1822.11767</v>
      </c>
      <c r="N140" s="32"/>
      <c r="O140" s="32">
        <v>52665.127739999996</v>
      </c>
      <c r="P140" s="39">
        <v>36</v>
      </c>
      <c r="Q140" s="89">
        <v>52701.127739999996</v>
      </c>
    </row>
    <row r="141" spans="3:17" s="31" customFormat="1" ht="15.75">
      <c r="C141" s="12"/>
      <c r="D141" s="12"/>
      <c r="E141" s="89"/>
      <c r="F141" s="57"/>
      <c r="G141" s="89"/>
      <c r="H141" s="89"/>
      <c r="I141" s="89"/>
      <c r="J141" s="57"/>
      <c r="K141" s="89"/>
      <c r="L141" s="89"/>
      <c r="M141" s="89"/>
      <c r="N141" s="89"/>
      <c r="O141" s="32"/>
      <c r="P141" s="39"/>
      <c r="Q141" s="89"/>
    </row>
    <row r="142" spans="1:17" s="31" customFormat="1" ht="15.75">
      <c r="A142" s="31" t="s">
        <v>446</v>
      </c>
      <c r="C142" s="12"/>
      <c r="D142" s="12"/>
      <c r="E142" s="209">
        <v>0</v>
      </c>
      <c r="F142" s="191"/>
      <c r="G142" s="209">
        <v>0</v>
      </c>
      <c r="H142" s="105"/>
      <c r="I142" s="105">
        <v>1106.9</v>
      </c>
      <c r="J142" s="18"/>
      <c r="K142" s="209">
        <v>0</v>
      </c>
      <c r="L142" s="32"/>
      <c r="M142" s="209">
        <v>0</v>
      </c>
      <c r="N142" s="105"/>
      <c r="O142" s="134">
        <v>1106.9</v>
      </c>
      <c r="P142" s="209">
        <v>0</v>
      </c>
      <c r="Q142" s="105">
        <v>1106.9</v>
      </c>
    </row>
    <row r="143" spans="1:17" s="31" customFormat="1" ht="15.75">
      <c r="A143" s="31" t="s">
        <v>348</v>
      </c>
      <c r="C143" s="12"/>
      <c r="D143" s="12"/>
      <c r="E143" s="209">
        <v>0</v>
      </c>
      <c r="F143" s="191"/>
      <c r="G143" s="209">
        <v>0</v>
      </c>
      <c r="H143" s="105"/>
      <c r="I143" s="133">
        <v>-210.469</v>
      </c>
      <c r="J143" s="105"/>
      <c r="K143" s="209">
        <v>0</v>
      </c>
      <c r="L143" s="105"/>
      <c r="M143" s="133">
        <v>210.469</v>
      </c>
      <c r="N143" s="105"/>
      <c r="O143" s="206">
        <v>0</v>
      </c>
      <c r="P143" s="209">
        <v>0</v>
      </c>
      <c r="Q143" s="206">
        <v>0</v>
      </c>
    </row>
    <row r="144" spans="1:17" s="31" customFormat="1" ht="15.75">
      <c r="A144" s="31" t="s">
        <v>16</v>
      </c>
      <c r="C144" s="12"/>
      <c r="D144" s="12"/>
      <c r="E144" s="209">
        <v>0</v>
      </c>
      <c r="F144" s="87"/>
      <c r="G144" s="209">
        <v>0</v>
      </c>
      <c r="H144" s="204"/>
      <c r="I144" s="209">
        <v>0</v>
      </c>
      <c r="J144" s="205"/>
      <c r="K144" s="209">
        <v>0</v>
      </c>
      <c r="L144" s="204"/>
      <c r="M144" s="131">
        <v>-12641.418609999997</v>
      </c>
      <c r="N144" s="89"/>
      <c r="O144" s="89">
        <v>-12641.418609999997</v>
      </c>
      <c r="P144" s="89">
        <v>-2.62102</v>
      </c>
      <c r="Q144" s="89">
        <v>-12644.039629999997</v>
      </c>
    </row>
    <row r="145" spans="1:17" s="31" customFormat="1" ht="15.75">
      <c r="A145" s="31" t="s">
        <v>346</v>
      </c>
      <c r="C145" s="12"/>
      <c r="D145" s="12"/>
      <c r="E145" s="192">
        <v>1</v>
      </c>
      <c r="F145" s="144"/>
      <c r="G145" s="209">
        <v>0</v>
      </c>
      <c r="H145" s="192"/>
      <c r="I145" s="209">
        <v>0</v>
      </c>
      <c r="J145" s="193"/>
      <c r="K145" s="209">
        <v>0</v>
      </c>
      <c r="L145" s="192"/>
      <c r="M145" s="209">
        <v>0</v>
      </c>
      <c r="N145" s="32"/>
      <c r="O145" s="32">
        <v>1</v>
      </c>
      <c r="P145" s="209">
        <v>0</v>
      </c>
      <c r="Q145" s="105">
        <v>1</v>
      </c>
    </row>
    <row r="146" spans="1:17" s="31" customFormat="1" ht="15.75">
      <c r="A146" s="31" t="s">
        <v>253</v>
      </c>
      <c r="C146" s="12"/>
      <c r="D146" s="18" t="s">
        <v>337</v>
      </c>
      <c r="E146" s="209">
        <v>0</v>
      </c>
      <c r="F146" s="144"/>
      <c r="G146" s="209">
        <v>0</v>
      </c>
      <c r="H146" s="192"/>
      <c r="I146" s="209">
        <v>0</v>
      </c>
      <c r="J146" s="193"/>
      <c r="K146" s="209">
        <v>0</v>
      </c>
      <c r="L146" s="194"/>
      <c r="M146" s="209">
        <v>0</v>
      </c>
      <c r="N146" s="32"/>
      <c r="O146" s="209">
        <v>0</v>
      </c>
      <c r="P146" s="209">
        <v>0</v>
      </c>
      <c r="Q146" s="206">
        <v>0</v>
      </c>
    </row>
    <row r="147" spans="3:17" s="31" customFormat="1" ht="6.75" customHeight="1">
      <c r="C147" s="12"/>
      <c r="D147" s="12"/>
      <c r="E147" s="32"/>
      <c r="F147" s="12"/>
      <c r="G147" s="32"/>
      <c r="H147" s="32"/>
      <c r="I147" s="32"/>
      <c r="J147" s="12"/>
      <c r="K147" s="32"/>
      <c r="L147" s="32"/>
      <c r="M147" s="32"/>
      <c r="N147" s="32"/>
      <c r="O147" s="32"/>
      <c r="P147" s="32"/>
      <c r="Q147" s="89"/>
    </row>
    <row r="148" spans="1:17" s="31" customFormat="1" ht="16.5" thickBot="1">
      <c r="A148" s="31" t="s">
        <v>48</v>
      </c>
      <c r="C148" s="12"/>
      <c r="D148" s="12"/>
      <c r="E148" s="33">
        <v>50054.75</v>
      </c>
      <c r="F148" s="33">
        <v>0</v>
      </c>
      <c r="G148" s="33">
        <v>1185.12843</v>
      </c>
      <c r="H148" s="33">
        <v>0</v>
      </c>
      <c r="I148" s="33">
        <v>1213.91031</v>
      </c>
      <c r="J148" s="33">
        <v>0</v>
      </c>
      <c r="K148" s="33">
        <v>-713.34767</v>
      </c>
      <c r="L148" s="33">
        <v>0</v>
      </c>
      <c r="M148" s="33">
        <v>-10608.831939999996</v>
      </c>
      <c r="N148" s="33">
        <v>0</v>
      </c>
      <c r="O148" s="33">
        <v>41131.60913</v>
      </c>
      <c r="P148" s="33">
        <v>33.37898</v>
      </c>
      <c r="Q148" s="33">
        <v>41164.98811</v>
      </c>
    </row>
    <row r="149" spans="3:17" s="31" customFormat="1" ht="15.75" customHeight="1" thickTop="1">
      <c r="C149" s="12"/>
      <c r="D149" s="12"/>
      <c r="F149" s="12"/>
      <c r="J149" s="12"/>
      <c r="Q149" s="210"/>
    </row>
    <row r="150" spans="3:17" s="31" customFormat="1" ht="15.75" customHeight="1">
      <c r="C150" s="12"/>
      <c r="D150" s="12"/>
      <c r="F150" s="12"/>
      <c r="J150" s="12"/>
      <c r="Q150" s="210"/>
    </row>
    <row r="151" spans="1:17" s="31" customFormat="1" ht="15.75" customHeight="1">
      <c r="A151" s="29" t="s">
        <v>49</v>
      </c>
      <c r="C151" s="12"/>
      <c r="D151" s="12"/>
      <c r="F151" s="12"/>
      <c r="J151" s="12"/>
      <c r="M151" s="125"/>
      <c r="Q151" s="210"/>
    </row>
    <row r="152" spans="3:17" s="31" customFormat="1" ht="15.75" customHeight="1">
      <c r="C152" s="12"/>
      <c r="D152" s="12"/>
      <c r="F152" s="12"/>
      <c r="J152" s="12"/>
      <c r="Q152" s="210"/>
    </row>
    <row r="153" spans="1:17" s="31" customFormat="1" ht="15.75" customHeight="1">
      <c r="A153" s="31" t="s">
        <v>97</v>
      </c>
      <c r="C153" s="12"/>
      <c r="D153" s="12"/>
      <c r="E153" s="34">
        <v>50054.75</v>
      </c>
      <c r="F153" s="12"/>
      <c r="G153" s="34">
        <v>1185.12843</v>
      </c>
      <c r="I153" s="34">
        <v>1213.91031</v>
      </c>
      <c r="J153" s="12"/>
      <c r="K153" s="34">
        <v>-713.34767</v>
      </c>
      <c r="M153" s="34">
        <v>-10608.831939999996</v>
      </c>
      <c r="O153" s="34">
        <v>41131.60913</v>
      </c>
      <c r="P153" s="34">
        <v>33.37898</v>
      </c>
      <c r="Q153" s="212">
        <v>41164.98811</v>
      </c>
    </row>
    <row r="154" spans="3:17" s="31" customFormat="1" ht="7.5" customHeight="1">
      <c r="C154" s="12"/>
      <c r="D154" s="12"/>
      <c r="E154" s="34"/>
      <c r="F154" s="12"/>
      <c r="G154" s="34"/>
      <c r="I154" s="34"/>
      <c r="J154" s="12"/>
      <c r="K154" s="34"/>
      <c r="M154" s="34"/>
      <c r="O154" s="34"/>
      <c r="P154" s="34"/>
      <c r="Q154" s="212"/>
    </row>
    <row r="155" spans="1:17" s="31" customFormat="1" ht="15.75" customHeight="1">
      <c r="A155" s="31" t="s">
        <v>472</v>
      </c>
      <c r="C155" s="12"/>
      <c r="D155" s="12"/>
      <c r="E155" s="34"/>
      <c r="F155" s="12"/>
      <c r="G155" s="34"/>
      <c r="I155" s="34"/>
      <c r="J155" s="12"/>
      <c r="K155" s="34"/>
      <c r="M155" s="34"/>
      <c r="O155" s="34"/>
      <c r="P155" s="34"/>
      <c r="Q155" s="212"/>
    </row>
    <row r="156" spans="1:17" s="31" customFormat="1" ht="15.75" customHeight="1">
      <c r="A156" s="31" t="s">
        <v>473</v>
      </c>
      <c r="C156" s="12"/>
      <c r="D156" s="12" t="s">
        <v>372</v>
      </c>
      <c r="E156" s="208">
        <v>0</v>
      </c>
      <c r="F156" s="202"/>
      <c r="G156" s="208">
        <v>0</v>
      </c>
      <c r="H156" s="203"/>
      <c r="I156" s="201">
        <v>-4.625</v>
      </c>
      <c r="J156" s="202"/>
      <c r="K156" s="190" t="s">
        <v>236</v>
      </c>
      <c r="L156" s="203"/>
      <c r="M156" s="201">
        <v>717</v>
      </c>
      <c r="N156" s="203"/>
      <c r="O156" s="201">
        <v>712.375</v>
      </c>
      <c r="P156" s="190" t="s">
        <v>236</v>
      </c>
      <c r="Q156" s="201">
        <v>712.375</v>
      </c>
    </row>
    <row r="157" spans="3:17" s="31" customFormat="1" ht="6" customHeight="1">
      <c r="C157" s="12"/>
      <c r="D157" s="12"/>
      <c r="F157" s="12"/>
      <c r="J157" s="12"/>
      <c r="Q157" s="210"/>
    </row>
    <row r="158" spans="1:17" s="31" customFormat="1" ht="15.75">
      <c r="A158" s="31" t="s">
        <v>50</v>
      </c>
      <c r="C158" s="12"/>
      <c r="D158" s="12"/>
      <c r="E158" s="32">
        <v>50054.75</v>
      </c>
      <c r="F158" s="12"/>
      <c r="G158" s="32">
        <v>1185.12843</v>
      </c>
      <c r="H158" s="32"/>
      <c r="I158" s="32">
        <v>1209.28531</v>
      </c>
      <c r="J158" s="12"/>
      <c r="K158" s="32">
        <v>-713.34767</v>
      </c>
      <c r="L158" s="32"/>
      <c r="M158" s="32">
        <v>-9891.831939999996</v>
      </c>
      <c r="N158" s="32"/>
      <c r="O158" s="32">
        <v>41843.98413</v>
      </c>
      <c r="P158" s="32">
        <v>33.37898</v>
      </c>
      <c r="Q158" s="89">
        <v>41877.36311</v>
      </c>
    </row>
    <row r="159" spans="3:17" s="31" customFormat="1" ht="15.75" customHeight="1">
      <c r="C159" s="12"/>
      <c r="D159" s="12"/>
      <c r="E159" s="32"/>
      <c r="F159" s="12"/>
      <c r="G159" s="32"/>
      <c r="H159" s="32"/>
      <c r="I159" s="32"/>
      <c r="J159" s="12"/>
      <c r="K159" s="32"/>
      <c r="L159" s="32"/>
      <c r="M159" s="32"/>
      <c r="N159" s="32"/>
      <c r="O159" s="32"/>
      <c r="P159" s="32"/>
      <c r="Q159" s="89"/>
    </row>
    <row r="160" spans="1:17" s="31" customFormat="1" ht="15.75">
      <c r="A160" s="31" t="s">
        <v>348</v>
      </c>
      <c r="C160" s="12"/>
      <c r="D160" s="12"/>
      <c r="E160" s="206">
        <v>0</v>
      </c>
      <c r="F160" s="82"/>
      <c r="G160" s="206">
        <v>0</v>
      </c>
      <c r="H160" s="114"/>
      <c r="I160" s="133">
        <v>-89.716</v>
      </c>
      <c r="J160" s="171"/>
      <c r="K160" s="206">
        <v>0</v>
      </c>
      <c r="L160" s="133"/>
      <c r="M160" s="133">
        <v>89.716</v>
      </c>
      <c r="N160" s="89"/>
      <c r="O160" s="206">
        <v>0</v>
      </c>
      <c r="P160" s="206">
        <v>0</v>
      </c>
      <c r="Q160" s="206">
        <v>0</v>
      </c>
    </row>
    <row r="161" spans="1:17" s="31" customFormat="1" ht="16.5" customHeight="1">
      <c r="A161" s="31" t="s">
        <v>17</v>
      </c>
      <c r="C161" s="12"/>
      <c r="D161" s="12"/>
      <c r="E161" s="209">
        <v>0</v>
      </c>
      <c r="F161" s="87"/>
      <c r="G161" s="209">
        <v>0</v>
      </c>
      <c r="H161" s="204"/>
      <c r="I161" s="209">
        <v>0</v>
      </c>
      <c r="J161" s="155"/>
      <c r="K161" s="206">
        <v>0</v>
      </c>
      <c r="L161" s="133"/>
      <c r="M161" s="133">
        <v>-2845.3936199999953</v>
      </c>
      <c r="N161" s="89"/>
      <c r="O161" s="89">
        <v>-2845.3936199999953</v>
      </c>
      <c r="P161" s="89">
        <v>-4.0001</v>
      </c>
      <c r="Q161" s="89">
        <v>-2849.3937199999955</v>
      </c>
    </row>
    <row r="162" spans="1:17" s="31" customFormat="1" ht="15" customHeight="1">
      <c r="A162" s="31" t="s">
        <v>253</v>
      </c>
      <c r="C162" s="12"/>
      <c r="D162" s="18" t="s">
        <v>337</v>
      </c>
      <c r="E162" s="209">
        <v>0</v>
      </c>
      <c r="F162" s="144"/>
      <c r="G162" s="209">
        <v>0</v>
      </c>
      <c r="H162" s="194"/>
      <c r="I162" s="209">
        <v>0</v>
      </c>
      <c r="J162" s="193"/>
      <c r="K162" s="195">
        <v>-0.04</v>
      </c>
      <c r="L162" s="194"/>
      <c r="M162" s="206">
        <v>0</v>
      </c>
      <c r="N162" s="194"/>
      <c r="O162" s="195">
        <v>-0.04</v>
      </c>
      <c r="P162" s="206">
        <v>0</v>
      </c>
      <c r="Q162" s="196">
        <v>-0.04</v>
      </c>
    </row>
    <row r="163" spans="3:17" s="31" customFormat="1" ht="6" customHeight="1">
      <c r="C163" s="12"/>
      <c r="D163" s="12"/>
      <c r="E163" s="105"/>
      <c r="F163" s="19"/>
      <c r="G163" s="105"/>
      <c r="H163" s="67"/>
      <c r="I163" s="105"/>
      <c r="J163" s="18"/>
      <c r="K163" s="105"/>
      <c r="L163" s="32"/>
      <c r="M163" s="105"/>
      <c r="N163" s="32"/>
      <c r="O163" s="105"/>
      <c r="P163" s="105"/>
      <c r="Q163" s="105"/>
    </row>
    <row r="164" spans="1:17" s="31" customFormat="1" ht="16.5" thickBot="1">
      <c r="A164" s="31" t="s">
        <v>51</v>
      </c>
      <c r="C164" s="12"/>
      <c r="D164" s="12"/>
      <c r="E164" s="33">
        <v>50054.75</v>
      </c>
      <c r="F164" s="33" t="e">
        <v>#REF!</v>
      </c>
      <c r="G164" s="33">
        <v>1185.12843</v>
      </c>
      <c r="H164" s="33">
        <v>0</v>
      </c>
      <c r="I164" s="33">
        <v>1119.4693100000002</v>
      </c>
      <c r="J164" s="33">
        <v>0</v>
      </c>
      <c r="K164" s="33">
        <v>-713.38767</v>
      </c>
      <c r="L164" s="33">
        <v>0</v>
      </c>
      <c r="M164" s="33">
        <v>-12647.409559999991</v>
      </c>
      <c r="N164" s="33">
        <v>0</v>
      </c>
      <c r="O164" s="33">
        <v>38998.75051</v>
      </c>
      <c r="P164" s="33">
        <v>29.37888</v>
      </c>
      <c r="Q164" s="33">
        <v>39027.929390000005</v>
      </c>
    </row>
    <row r="165" spans="9:17" s="31" customFormat="1" ht="16.5" thickTop="1">
      <c r="I165" s="101"/>
      <c r="K165" s="32"/>
      <c r="M165" s="126"/>
      <c r="Q165" s="212"/>
    </row>
    <row r="166" spans="1:17" s="31" customFormat="1" ht="15.75">
      <c r="A166" s="31" t="s">
        <v>405</v>
      </c>
      <c r="C166" s="31" t="s">
        <v>350</v>
      </c>
      <c r="I166" s="34"/>
      <c r="K166" s="32"/>
      <c r="M166" s="34"/>
      <c r="Q166" s="212"/>
    </row>
    <row r="167" spans="1:17" s="31" customFormat="1" ht="15.75" customHeight="1">
      <c r="A167" s="29" t="s">
        <v>337</v>
      </c>
      <c r="C167" s="31" t="s">
        <v>438</v>
      </c>
      <c r="K167" s="32"/>
      <c r="Q167" s="210"/>
    </row>
    <row r="168" spans="1:17" s="31" customFormat="1" ht="15.75" customHeight="1">
      <c r="A168" s="29"/>
      <c r="K168" s="32"/>
      <c r="Q168" s="210"/>
    </row>
    <row r="169" spans="1:17" s="31" customFormat="1" ht="15.75">
      <c r="A169" s="72" t="s">
        <v>386</v>
      </c>
      <c r="K169" s="32"/>
      <c r="Q169" s="210"/>
    </row>
    <row r="170" spans="1:12" s="31" customFormat="1" ht="15.75" customHeight="1">
      <c r="A170" s="72" t="s">
        <v>18</v>
      </c>
      <c r="B170" s="72"/>
      <c r="L170" s="32"/>
    </row>
    <row r="171" spans="1:12" s="31" customFormat="1" ht="15.75" customHeight="1">
      <c r="A171" s="83"/>
      <c r="L171" s="32"/>
    </row>
    <row r="172" spans="1:11" s="29" customFormat="1" ht="15.75" customHeight="1">
      <c r="A172" s="29" t="s">
        <v>179</v>
      </c>
      <c r="B172" s="31"/>
      <c r="J172" s="35"/>
      <c r="K172" s="36"/>
    </row>
    <row r="173" spans="2:11" s="29" customFormat="1" ht="4.5" customHeight="1">
      <c r="B173" s="31"/>
      <c r="G173" s="37"/>
      <c r="K173" s="36"/>
    </row>
    <row r="174" spans="11:17" s="29" customFormat="1" ht="13.5" customHeight="1">
      <c r="K174" s="37" t="s">
        <v>148</v>
      </c>
      <c r="O174" s="154" t="s">
        <v>152</v>
      </c>
      <c r="P174" s="154"/>
      <c r="Q174" s="154"/>
    </row>
    <row r="175" spans="11:17" s="29" customFormat="1" ht="13.5" customHeight="1">
      <c r="K175" s="37" t="s">
        <v>430</v>
      </c>
      <c r="O175" s="154" t="s">
        <v>430</v>
      </c>
      <c r="P175" s="154"/>
      <c r="Q175" s="154"/>
    </row>
    <row r="176" spans="11:17" s="29" customFormat="1" ht="13.5" customHeight="1">
      <c r="K176" s="37" t="s">
        <v>154</v>
      </c>
      <c r="O176" s="15" t="s">
        <v>154</v>
      </c>
      <c r="P176" s="15"/>
      <c r="Q176" s="15"/>
    </row>
    <row r="177" spans="11:17" s="29" customFormat="1" ht="13.5" customHeight="1">
      <c r="K177" s="38" t="s">
        <v>389</v>
      </c>
      <c r="O177" s="15" t="s">
        <v>343</v>
      </c>
      <c r="P177" s="15"/>
      <c r="Q177" s="15"/>
    </row>
    <row r="178" spans="9:17" s="29" customFormat="1" ht="13.5" customHeight="1">
      <c r="I178" s="30" t="s">
        <v>281</v>
      </c>
      <c r="K178" s="38" t="s">
        <v>120</v>
      </c>
      <c r="O178" s="15" t="s">
        <v>155</v>
      </c>
      <c r="P178" s="15"/>
      <c r="Q178" s="15"/>
    </row>
    <row r="179" spans="9:17" s="29" customFormat="1" ht="13.5" customHeight="1">
      <c r="I179" s="30"/>
      <c r="K179" s="38"/>
      <c r="O179" s="32" t="s">
        <v>404</v>
      </c>
      <c r="P179" s="15"/>
      <c r="Q179" s="15"/>
    </row>
    <row r="180" spans="1:17" s="31" customFormat="1" ht="15" customHeight="1">
      <c r="A180" s="29" t="s">
        <v>180</v>
      </c>
      <c r="B180" s="29"/>
      <c r="J180" s="12"/>
      <c r="K180" s="39"/>
      <c r="P180" s="32"/>
      <c r="Q180" s="32"/>
    </row>
    <row r="181" spans="1:17" s="31" customFormat="1" ht="13.5" customHeight="1">
      <c r="A181" s="31" t="s">
        <v>433</v>
      </c>
      <c r="B181" s="29"/>
      <c r="K181" s="134">
        <v>-2664.3332499999956</v>
      </c>
      <c r="L181" s="39"/>
      <c r="M181" s="96"/>
      <c r="N181" s="39"/>
      <c r="O181" s="32">
        <v>-11650.080969999997</v>
      </c>
      <c r="P181" s="32"/>
      <c r="Q181" s="32"/>
    </row>
    <row r="182" spans="1:17" s="31" customFormat="1" ht="15.75">
      <c r="A182" s="31" t="s">
        <v>276</v>
      </c>
      <c r="J182" s="12"/>
      <c r="K182" s="39"/>
      <c r="L182" s="39"/>
      <c r="M182" s="96"/>
      <c r="N182" s="39"/>
      <c r="O182" s="39"/>
      <c r="P182" s="39"/>
      <c r="Q182" s="39"/>
    </row>
    <row r="183" spans="2:17" s="31" customFormat="1" ht="13.5" customHeight="1">
      <c r="B183" s="31" t="s">
        <v>248</v>
      </c>
      <c r="J183" s="12"/>
      <c r="K183" s="219">
        <v>4733.47333</v>
      </c>
      <c r="L183" s="39"/>
      <c r="M183" s="96"/>
      <c r="N183" s="39"/>
      <c r="O183" s="32">
        <v>6442.08584</v>
      </c>
      <c r="P183" s="32"/>
      <c r="Q183" s="32"/>
    </row>
    <row r="184" spans="2:17" s="31" customFormat="1" ht="13.5" customHeight="1">
      <c r="B184" s="31" t="s">
        <v>254</v>
      </c>
      <c r="J184" s="12"/>
      <c r="K184" s="219">
        <v>29.46628</v>
      </c>
      <c r="L184" s="39"/>
      <c r="M184" s="96"/>
      <c r="N184" s="39"/>
      <c r="O184" s="32">
        <v>275.428</v>
      </c>
      <c r="P184" s="32"/>
      <c r="Q184" s="32"/>
    </row>
    <row r="185" spans="2:17" s="31" customFormat="1" ht="13.5" customHeight="1">
      <c r="B185" s="31" t="s">
        <v>249</v>
      </c>
      <c r="J185" s="12"/>
      <c r="K185" s="227">
        <v>0</v>
      </c>
      <c r="L185" s="39"/>
      <c r="M185" s="96"/>
      <c r="N185" s="39"/>
      <c r="O185" s="32">
        <v>9.914</v>
      </c>
      <c r="P185" s="32"/>
      <c r="Q185" s="32"/>
    </row>
    <row r="186" spans="2:17" s="31" customFormat="1" ht="13.5" customHeight="1">
      <c r="B186" s="31" t="s">
        <v>402</v>
      </c>
      <c r="J186" s="12"/>
      <c r="K186" s="219">
        <v>133.97727</v>
      </c>
      <c r="L186" s="39"/>
      <c r="M186" s="96"/>
      <c r="N186" s="39"/>
      <c r="O186" s="32">
        <v>16.74716</v>
      </c>
      <c r="P186" s="32"/>
      <c r="Q186" s="32"/>
    </row>
    <row r="187" spans="2:17" s="31" customFormat="1" ht="13.5" customHeight="1">
      <c r="B187" s="31" t="s">
        <v>474</v>
      </c>
      <c r="J187" s="12"/>
      <c r="K187" s="219">
        <v>-211.12215</v>
      </c>
      <c r="L187" s="39"/>
      <c r="M187" s="96"/>
      <c r="N187" s="39"/>
      <c r="O187" s="143">
        <v>1088.467</v>
      </c>
      <c r="P187" s="32"/>
      <c r="Q187" s="32"/>
    </row>
    <row r="188" spans="2:17" s="31" customFormat="1" ht="13.5" customHeight="1">
      <c r="B188" s="31" t="s">
        <v>477</v>
      </c>
      <c r="J188" s="12"/>
      <c r="K188" s="227">
        <v>0</v>
      </c>
      <c r="L188" s="39"/>
      <c r="M188" s="96"/>
      <c r="N188" s="39"/>
      <c r="O188" s="134">
        <v>-278.741</v>
      </c>
      <c r="P188" s="32"/>
      <c r="Q188" s="32"/>
    </row>
    <row r="189" spans="2:17" s="31" customFormat="1" ht="13.5" customHeight="1" collapsed="1">
      <c r="B189" s="31" t="s">
        <v>420</v>
      </c>
      <c r="J189" s="12"/>
      <c r="K189" s="219">
        <v>-26.327</v>
      </c>
      <c r="L189" s="39"/>
      <c r="M189" s="155"/>
      <c r="N189" s="39"/>
      <c r="O189" s="143">
        <v>19.266</v>
      </c>
      <c r="P189" s="143"/>
      <c r="Q189" s="143"/>
    </row>
    <row r="190" spans="2:17" s="31" customFormat="1" ht="13.5" customHeight="1">
      <c r="B190" s="31" t="s">
        <v>298</v>
      </c>
      <c r="J190" s="12"/>
      <c r="K190" s="219">
        <v>-25.4514</v>
      </c>
      <c r="L190" s="39"/>
      <c r="M190" s="96"/>
      <c r="N190" s="39"/>
      <c r="O190" s="32">
        <v>-36.314</v>
      </c>
      <c r="P190" s="143"/>
      <c r="Q190" s="143"/>
    </row>
    <row r="191" spans="2:17" s="31" customFormat="1" ht="13.5" customHeight="1">
      <c r="B191" s="31" t="s">
        <v>307</v>
      </c>
      <c r="J191" s="12"/>
      <c r="K191" s="219">
        <v>2068.38085</v>
      </c>
      <c r="L191" s="39"/>
      <c r="M191" s="96"/>
      <c r="N191" s="39"/>
      <c r="O191" s="32">
        <v>1955.566</v>
      </c>
      <c r="P191" s="32"/>
      <c r="Q191" s="32"/>
    </row>
    <row r="192" spans="2:17" s="31" customFormat="1" ht="13.5" customHeight="1">
      <c r="B192" s="31" t="s">
        <v>308</v>
      </c>
      <c r="J192" s="12"/>
      <c r="K192" s="219">
        <v>-9.06897</v>
      </c>
      <c r="L192" s="39"/>
      <c r="M192" s="96"/>
      <c r="N192" s="39"/>
      <c r="O192" s="32">
        <v>-10.93</v>
      </c>
      <c r="P192" s="32"/>
      <c r="Q192" s="32"/>
    </row>
    <row r="193" spans="2:17" s="31" customFormat="1" ht="13.5" customHeight="1">
      <c r="B193" s="31" t="s">
        <v>301</v>
      </c>
      <c r="J193" s="12"/>
      <c r="K193" s="219">
        <v>4.25408</v>
      </c>
      <c r="L193" s="39"/>
      <c r="M193" s="96"/>
      <c r="N193" s="39"/>
      <c r="O193" s="143">
        <v>59.798</v>
      </c>
      <c r="P193" s="143"/>
      <c r="Q193" s="143"/>
    </row>
    <row r="194" spans="2:17" s="31" customFormat="1" ht="13.5" customHeight="1">
      <c r="B194" s="31" t="s">
        <v>390</v>
      </c>
      <c r="I194" s="132" t="s">
        <v>194</v>
      </c>
      <c r="J194" s="12"/>
      <c r="K194" s="219">
        <v>208.60741</v>
      </c>
      <c r="L194" s="39"/>
      <c r="M194" s="96"/>
      <c r="N194" s="39"/>
      <c r="O194" s="143">
        <v>530.739</v>
      </c>
      <c r="P194" s="32"/>
      <c r="Q194" s="32"/>
    </row>
    <row r="195" spans="2:17" s="31" customFormat="1" ht="13.5" customHeight="1" collapsed="1">
      <c r="B195" s="31" t="s">
        <v>349</v>
      </c>
      <c r="J195" s="12"/>
      <c r="K195" s="227">
        <v>0</v>
      </c>
      <c r="L195" s="39"/>
      <c r="M195" s="96"/>
      <c r="N195" s="39"/>
      <c r="O195" s="143">
        <v>64.233</v>
      </c>
      <c r="P195" s="143"/>
      <c r="Q195" s="143"/>
    </row>
    <row r="196" spans="2:17" s="31" customFormat="1" ht="13.5" customHeight="1">
      <c r="B196" s="31" t="s">
        <v>475</v>
      </c>
      <c r="J196" s="12"/>
      <c r="K196" s="227">
        <v>0</v>
      </c>
      <c r="L196" s="39"/>
      <c r="M196" s="96"/>
      <c r="N196" s="39"/>
      <c r="O196" s="143">
        <v>1.557</v>
      </c>
      <c r="P196" s="143"/>
      <c r="Q196" s="143"/>
    </row>
    <row r="197" spans="2:17" s="31" customFormat="1" ht="13.5" customHeight="1">
      <c r="B197" s="31" t="s">
        <v>445</v>
      </c>
      <c r="I197" s="132"/>
      <c r="J197" s="12"/>
      <c r="K197" s="219">
        <v>-95.17133</v>
      </c>
      <c r="L197" s="39"/>
      <c r="M197" s="96"/>
      <c r="N197" s="39"/>
      <c r="O197" s="135">
        <v>0</v>
      </c>
      <c r="P197" s="143"/>
      <c r="Q197" s="143"/>
    </row>
    <row r="198" spans="2:17" s="31" customFormat="1" ht="13.5" customHeight="1">
      <c r="B198" s="31" t="s">
        <v>478</v>
      </c>
      <c r="J198" s="12"/>
      <c r="K198" s="219">
        <v>-101.93494</v>
      </c>
      <c r="L198" s="39"/>
      <c r="M198" s="96"/>
      <c r="N198" s="39"/>
      <c r="O198" s="135">
        <v>0</v>
      </c>
      <c r="P198" s="89"/>
      <c r="Q198" s="89"/>
    </row>
    <row r="199" spans="2:17" s="31" customFormat="1" ht="13.5" customHeight="1">
      <c r="B199" s="31" t="s">
        <v>15</v>
      </c>
      <c r="I199" s="132" t="s">
        <v>33</v>
      </c>
      <c r="J199" s="12"/>
      <c r="K199" s="219">
        <v>761.35311</v>
      </c>
      <c r="L199" s="39"/>
      <c r="M199" s="96"/>
      <c r="N199" s="39"/>
      <c r="O199" s="135">
        <v>0</v>
      </c>
      <c r="P199" s="89"/>
      <c r="Q199" s="89"/>
    </row>
    <row r="200" spans="2:17" s="31" customFormat="1" ht="13.5" customHeight="1">
      <c r="B200" s="31" t="s">
        <v>476</v>
      </c>
      <c r="I200" s="132"/>
      <c r="J200" s="12"/>
      <c r="K200" s="227">
        <v>0</v>
      </c>
      <c r="L200" s="39"/>
      <c r="M200" s="96"/>
      <c r="N200" s="39"/>
      <c r="O200" s="133">
        <v>-387.487</v>
      </c>
      <c r="P200" s="89"/>
      <c r="Q200" s="89"/>
    </row>
    <row r="201" spans="2:17" s="31" customFormat="1" ht="13.5" customHeight="1">
      <c r="B201" s="31" t="s">
        <v>479</v>
      </c>
      <c r="J201" s="12"/>
      <c r="K201" s="228">
        <v>28.35208</v>
      </c>
      <c r="L201" s="39"/>
      <c r="M201" s="156"/>
      <c r="N201" s="39"/>
      <c r="O201" s="113">
        <v>108.366</v>
      </c>
      <c r="P201" s="89"/>
      <c r="Q201" s="89"/>
    </row>
    <row r="202" spans="1:17" s="31" customFormat="1" ht="15.75">
      <c r="A202" s="31" t="s">
        <v>480</v>
      </c>
      <c r="K202" s="219">
        <v>4834.435370000004</v>
      </c>
      <c r="L202" s="39"/>
      <c r="M202" s="127"/>
      <c r="N202" s="39"/>
      <c r="O202" s="32">
        <v>-1791.385969999997</v>
      </c>
      <c r="P202" s="32"/>
      <c r="Q202" s="32"/>
    </row>
    <row r="203" spans="10:17" s="31" customFormat="1" ht="15.75" customHeight="1">
      <c r="J203" s="12"/>
      <c r="K203" s="136"/>
      <c r="L203" s="39"/>
      <c r="M203" s="96"/>
      <c r="N203" s="39"/>
      <c r="O203" s="39"/>
      <c r="P203" s="39"/>
      <c r="Q203" s="39"/>
    </row>
    <row r="204" spans="1:17" s="31" customFormat="1" ht="15" customHeight="1">
      <c r="A204" s="31" t="s">
        <v>181</v>
      </c>
      <c r="J204" s="12"/>
      <c r="K204" s="136"/>
      <c r="L204" s="39"/>
      <c r="M204" s="96"/>
      <c r="N204" s="39"/>
      <c r="O204" s="39"/>
      <c r="P204" s="39"/>
      <c r="Q204" s="39"/>
    </row>
    <row r="205" spans="2:17" s="31" customFormat="1" ht="13.5" customHeight="1">
      <c r="B205" s="31" t="s">
        <v>182</v>
      </c>
      <c r="J205" s="12"/>
      <c r="K205" s="219">
        <v>2249.4392199999998</v>
      </c>
      <c r="L205" s="39"/>
      <c r="M205" s="96"/>
      <c r="N205" s="39"/>
      <c r="O205" s="89">
        <v>10758.551</v>
      </c>
      <c r="P205" s="89"/>
      <c r="Q205" s="89"/>
    </row>
    <row r="206" spans="2:17" s="31" customFormat="1" ht="13.5" customHeight="1">
      <c r="B206" s="31" t="s">
        <v>183</v>
      </c>
      <c r="J206" s="12"/>
      <c r="K206" s="219">
        <v>-1839.41155</v>
      </c>
      <c r="L206" s="39"/>
      <c r="M206" s="96"/>
      <c r="N206" s="39"/>
      <c r="O206" s="89">
        <v>190.74800000000005</v>
      </c>
      <c r="P206" s="89"/>
      <c r="Q206" s="89"/>
    </row>
    <row r="207" spans="2:17" s="31" customFormat="1" ht="13.5" customHeight="1">
      <c r="B207" s="31" t="s">
        <v>341</v>
      </c>
      <c r="J207" s="12"/>
      <c r="K207" s="219">
        <v>205.92507</v>
      </c>
      <c r="L207" s="39"/>
      <c r="M207" s="96"/>
      <c r="N207" s="39"/>
      <c r="O207" s="143">
        <v>2248.906</v>
      </c>
      <c r="P207" s="143"/>
      <c r="Q207" s="143"/>
    </row>
    <row r="208" spans="2:17" s="31" customFormat="1" ht="13.5" customHeight="1">
      <c r="B208" s="31" t="s">
        <v>316</v>
      </c>
      <c r="J208" s="12"/>
      <c r="K208" s="228">
        <v>-390.19844</v>
      </c>
      <c r="L208" s="39"/>
      <c r="M208" s="96"/>
      <c r="N208" s="39"/>
      <c r="O208" s="113">
        <v>-305.719</v>
      </c>
      <c r="P208" s="89"/>
      <c r="Q208" s="89"/>
    </row>
    <row r="209" spans="1:17" s="29" customFormat="1" ht="15" customHeight="1">
      <c r="A209" s="29" t="s">
        <v>481</v>
      </c>
      <c r="K209" s="220">
        <v>5060.189670000003</v>
      </c>
      <c r="L209" s="35"/>
      <c r="M209" s="127"/>
      <c r="N209" s="35"/>
      <c r="O209" s="102">
        <v>11101.550030000004</v>
      </c>
      <c r="P209" s="102"/>
      <c r="Q209" s="102"/>
    </row>
    <row r="210" spans="10:17" s="31" customFormat="1" ht="15.75" customHeight="1">
      <c r="J210" s="12"/>
      <c r="K210" s="136"/>
      <c r="L210" s="39"/>
      <c r="M210" s="96"/>
      <c r="N210" s="39"/>
      <c r="O210" s="39"/>
      <c r="P210" s="39"/>
      <c r="Q210" s="39"/>
    </row>
    <row r="211" spans="1:17" s="31" customFormat="1" ht="15.75">
      <c r="A211" s="29" t="s">
        <v>184</v>
      </c>
      <c r="B211" s="29"/>
      <c r="J211" s="12"/>
      <c r="K211" s="137"/>
      <c r="L211" s="39"/>
      <c r="M211" s="96"/>
      <c r="N211" s="39"/>
      <c r="O211" s="44"/>
      <c r="P211" s="96"/>
      <c r="Q211" s="96"/>
    </row>
    <row r="212" spans="1:17" s="31" customFormat="1" ht="13.5" customHeight="1">
      <c r="A212" s="31" t="s">
        <v>295</v>
      </c>
      <c r="J212" s="12"/>
      <c r="K212" s="229">
        <v>350</v>
      </c>
      <c r="L212" s="39"/>
      <c r="M212" s="96"/>
      <c r="N212" s="39"/>
      <c r="O212" s="230">
        <v>0</v>
      </c>
      <c r="P212" s="89"/>
      <c r="Q212" s="89"/>
    </row>
    <row r="213" spans="1:17" s="31" customFormat="1" ht="13.5" customHeight="1">
      <c r="A213" s="31" t="s">
        <v>441</v>
      </c>
      <c r="J213" s="12"/>
      <c r="K213" s="231">
        <v>3</v>
      </c>
      <c r="L213" s="39"/>
      <c r="M213" s="96"/>
      <c r="N213" s="39"/>
      <c r="O213" s="232">
        <v>0</v>
      </c>
      <c r="P213" s="105"/>
      <c r="Q213" s="105"/>
    </row>
    <row r="214" spans="1:17" s="31" customFormat="1" ht="13.5" customHeight="1">
      <c r="A214" s="31" t="s">
        <v>257</v>
      </c>
      <c r="J214" s="12"/>
      <c r="K214" s="231">
        <v>79.36466</v>
      </c>
      <c r="L214" s="39"/>
      <c r="M214" s="96"/>
      <c r="N214" s="39"/>
      <c r="O214" s="233">
        <v>1287.849</v>
      </c>
      <c r="P214" s="89"/>
      <c r="Q214" s="89"/>
    </row>
    <row r="215" spans="1:17" s="31" customFormat="1" ht="13.5" customHeight="1">
      <c r="A215" s="31" t="s">
        <v>250</v>
      </c>
      <c r="J215" s="12"/>
      <c r="K215" s="231">
        <v>-213.67852</v>
      </c>
      <c r="L215" s="39"/>
      <c r="M215" s="96"/>
      <c r="N215" s="39"/>
      <c r="O215" s="233">
        <v>-254.661</v>
      </c>
      <c r="P215" s="89"/>
      <c r="Q215" s="89"/>
    </row>
    <row r="216" spans="1:17" s="31" customFormat="1" ht="13.5" customHeight="1">
      <c r="A216" s="31" t="s">
        <v>442</v>
      </c>
      <c r="J216" s="12"/>
      <c r="K216" s="231">
        <v>-2.03065</v>
      </c>
      <c r="L216" s="39"/>
      <c r="M216" s="96"/>
      <c r="N216" s="39"/>
      <c r="O216" s="233">
        <v>0</v>
      </c>
      <c r="P216" s="89"/>
      <c r="Q216" s="89"/>
    </row>
    <row r="217" spans="1:17" s="31" customFormat="1" ht="13.5" customHeight="1">
      <c r="A217" s="31" t="s">
        <v>344</v>
      </c>
      <c r="J217" s="12"/>
      <c r="K217" s="231">
        <v>19.39001</v>
      </c>
      <c r="L217" s="39"/>
      <c r="M217" s="96"/>
      <c r="N217" s="39"/>
      <c r="O217" s="232">
        <v>27.987</v>
      </c>
      <c r="P217" s="105"/>
      <c r="Q217" s="105"/>
    </row>
    <row r="218" spans="1:17" s="31" customFormat="1" ht="13.5" customHeight="1">
      <c r="A218" s="31" t="s">
        <v>121</v>
      </c>
      <c r="J218" s="12"/>
      <c r="K218" s="234">
        <v>7.58461</v>
      </c>
      <c r="L218" s="39"/>
      <c r="M218" s="96"/>
      <c r="N218" s="39"/>
      <c r="O218" s="235">
        <v>11.077</v>
      </c>
      <c r="P218" s="89"/>
      <c r="Q218" s="89"/>
    </row>
    <row r="219" spans="1:17" s="29" customFormat="1" ht="15" customHeight="1">
      <c r="A219" s="29" t="s">
        <v>482</v>
      </c>
      <c r="B219" s="31"/>
      <c r="K219" s="220">
        <v>243.13011</v>
      </c>
      <c r="L219" s="35"/>
      <c r="M219" s="127"/>
      <c r="N219" s="35"/>
      <c r="O219" s="102">
        <v>1072.252</v>
      </c>
      <c r="P219" s="102"/>
      <c r="Q219" s="102"/>
    </row>
    <row r="220" spans="10:17" s="31" customFormat="1" ht="9.75" customHeight="1">
      <c r="J220" s="12"/>
      <c r="K220" s="136"/>
      <c r="L220" s="39"/>
      <c r="M220" s="96"/>
      <c r="N220" s="39"/>
      <c r="O220" s="39"/>
      <c r="P220" s="39"/>
      <c r="Q220" s="39"/>
    </row>
    <row r="221" spans="1:17" s="31" customFormat="1" ht="15.75">
      <c r="A221" s="29" t="s">
        <v>185</v>
      </c>
      <c r="B221" s="29"/>
      <c r="J221" s="12"/>
      <c r="K221" s="39"/>
      <c r="L221" s="39"/>
      <c r="M221" s="96"/>
      <c r="N221" s="39"/>
      <c r="O221" s="39"/>
      <c r="P221" s="39"/>
      <c r="Q221" s="39"/>
    </row>
    <row r="222" spans="1:17" s="31" customFormat="1" ht="13.5" customHeight="1">
      <c r="A222" s="31" t="s">
        <v>483</v>
      </c>
      <c r="H222" s="40"/>
      <c r="J222" s="12"/>
      <c r="K222" s="236">
        <v>-4126.43232</v>
      </c>
      <c r="L222" s="39"/>
      <c r="M222" s="96"/>
      <c r="N222" s="39"/>
      <c r="O222" s="237">
        <v>-7117.761</v>
      </c>
      <c r="P222" s="89"/>
      <c r="Q222" s="89"/>
    </row>
    <row r="223" spans="1:17" s="31" customFormat="1" ht="13.5" customHeight="1">
      <c r="A223" s="31" t="s">
        <v>277</v>
      </c>
      <c r="H223" s="40"/>
      <c r="J223" s="12"/>
      <c r="K223" s="238">
        <v>-2068.98842</v>
      </c>
      <c r="L223" s="39"/>
      <c r="M223" s="96"/>
      <c r="N223" s="39"/>
      <c r="O223" s="233">
        <v>-1904.395</v>
      </c>
      <c r="P223" s="89"/>
      <c r="Q223" s="89"/>
    </row>
    <row r="224" spans="1:17" s="31" customFormat="1" ht="13.5" customHeight="1">
      <c r="A224" s="31" t="s">
        <v>252</v>
      </c>
      <c r="H224" s="40"/>
      <c r="J224" s="12"/>
      <c r="K224" s="238">
        <v>-2167.52012</v>
      </c>
      <c r="L224" s="39"/>
      <c r="M224" s="96"/>
      <c r="N224" s="39"/>
      <c r="O224" s="233">
        <v>-2338.958</v>
      </c>
      <c r="P224" s="89"/>
      <c r="Q224" s="89"/>
    </row>
    <row r="225" spans="1:17" s="31" customFormat="1" ht="13.5" customHeight="1">
      <c r="A225" s="31" t="s">
        <v>251</v>
      </c>
      <c r="H225" s="40"/>
      <c r="J225" s="12"/>
      <c r="K225" s="238">
        <v>-830.91249</v>
      </c>
      <c r="L225" s="39"/>
      <c r="M225" s="96"/>
      <c r="N225" s="39"/>
      <c r="O225" s="233">
        <v>-1192.694</v>
      </c>
      <c r="P225" s="89"/>
      <c r="Q225" s="89"/>
    </row>
    <row r="226" spans="1:17" s="31" customFormat="1" ht="13.5" customHeight="1">
      <c r="A226" s="31" t="s">
        <v>484</v>
      </c>
      <c r="H226" s="40"/>
      <c r="J226" s="12"/>
      <c r="K226" s="238">
        <v>-9.06137</v>
      </c>
      <c r="L226" s="39"/>
      <c r="M226" s="96"/>
      <c r="N226" s="39"/>
      <c r="O226" s="233">
        <v>-9.648</v>
      </c>
      <c r="P226" s="89"/>
      <c r="Q226" s="89"/>
    </row>
    <row r="227" spans="1:17" s="31" customFormat="1" ht="13.5" customHeight="1">
      <c r="A227" s="31" t="s">
        <v>422</v>
      </c>
      <c r="H227" s="40"/>
      <c r="J227" s="12"/>
      <c r="K227" s="239">
        <v>0</v>
      </c>
      <c r="L227" s="39"/>
      <c r="M227" s="155"/>
      <c r="N227" s="39"/>
      <c r="O227" s="233">
        <v>1</v>
      </c>
      <c r="P227" s="89"/>
      <c r="Q227" s="89"/>
    </row>
    <row r="228" spans="1:17" s="31" customFormat="1" ht="13.5" customHeight="1">
      <c r="A228" s="31" t="s">
        <v>253</v>
      </c>
      <c r="H228" s="40"/>
      <c r="I228" s="132" t="s">
        <v>337</v>
      </c>
      <c r="J228" s="12"/>
      <c r="K228" s="240">
        <v>-0.08</v>
      </c>
      <c r="L228" s="39"/>
      <c r="M228" s="155"/>
      <c r="N228" s="39"/>
      <c r="O228" s="240">
        <v>-0.178</v>
      </c>
      <c r="P228" s="89"/>
      <c r="Q228" s="89"/>
    </row>
    <row r="229" spans="1:17" s="29" customFormat="1" ht="15" customHeight="1">
      <c r="A229" s="29" t="s">
        <v>485</v>
      </c>
      <c r="B229" s="31"/>
      <c r="H229" s="41"/>
      <c r="J229" s="42"/>
      <c r="K229" s="221">
        <v>-9202.994719999999</v>
      </c>
      <c r="L229" s="35"/>
      <c r="M229" s="128"/>
      <c r="N229" s="35"/>
      <c r="O229" s="102">
        <v>-12562.634</v>
      </c>
      <c r="P229" s="102"/>
      <c r="Q229" s="102"/>
    </row>
    <row r="230" spans="10:17" s="31" customFormat="1" ht="7.5" customHeight="1">
      <c r="J230" s="12"/>
      <c r="K230" s="44"/>
      <c r="L230" s="39"/>
      <c r="M230" s="96"/>
      <c r="N230" s="39"/>
      <c r="O230" s="44"/>
      <c r="P230" s="96"/>
      <c r="Q230" s="96"/>
    </row>
    <row r="231" spans="2:17" s="31" customFormat="1" ht="9.75" customHeight="1">
      <c r="B231" s="29"/>
      <c r="J231" s="12"/>
      <c r="K231" s="39"/>
      <c r="L231" s="39"/>
      <c r="M231" s="96"/>
      <c r="N231" s="39"/>
      <c r="O231" s="39"/>
      <c r="P231" s="39"/>
      <c r="Q231" s="39"/>
    </row>
    <row r="232" spans="1:17" s="29" customFormat="1" ht="15" customHeight="1">
      <c r="A232" s="29" t="s">
        <v>486</v>
      </c>
      <c r="B232" s="31"/>
      <c r="K232" s="221">
        <v>-3899.6749399999953</v>
      </c>
      <c r="L232" s="35"/>
      <c r="M232" s="43"/>
      <c r="N232" s="35"/>
      <c r="O232" s="102">
        <v>-388.83196999999564</v>
      </c>
      <c r="P232" s="102"/>
      <c r="Q232" s="102"/>
    </row>
    <row r="233" spans="10:17" s="31" customFormat="1" ht="6.75" customHeight="1">
      <c r="J233" s="12"/>
      <c r="K233" s="39"/>
      <c r="L233" s="39"/>
      <c r="M233" s="96"/>
      <c r="N233" s="39"/>
      <c r="O233" s="39"/>
      <c r="P233" s="39"/>
      <c r="Q233" s="39"/>
    </row>
    <row r="234" spans="1:17" s="29" customFormat="1" ht="15" customHeight="1">
      <c r="A234" s="29" t="s">
        <v>487</v>
      </c>
      <c r="K234" s="221">
        <v>-7287.474990000001</v>
      </c>
      <c r="L234" s="43"/>
      <c r="M234" s="43"/>
      <c r="N234" s="35"/>
      <c r="O234" s="102">
        <v>-6898</v>
      </c>
      <c r="P234" s="102"/>
      <c r="Q234" s="102"/>
    </row>
    <row r="235" spans="2:17" s="29" customFormat="1" ht="6.75" customHeight="1">
      <c r="B235" s="31"/>
      <c r="K235" s="45"/>
      <c r="L235" s="35"/>
      <c r="M235" s="43"/>
      <c r="N235" s="35"/>
      <c r="O235" s="45"/>
      <c r="P235" s="43"/>
      <c r="Q235" s="43"/>
    </row>
    <row r="236" spans="2:17" s="31" customFormat="1" ht="4.5" customHeight="1">
      <c r="B236" s="29"/>
      <c r="J236" s="12"/>
      <c r="K236" s="39"/>
      <c r="L236" s="39"/>
      <c r="M236" s="96"/>
      <c r="N236" s="39"/>
      <c r="O236" s="39"/>
      <c r="P236" s="39"/>
      <c r="Q236" s="39"/>
    </row>
    <row r="237" spans="1:17" s="29" customFormat="1" ht="15.75" customHeight="1" thickBot="1">
      <c r="A237" s="29" t="s">
        <v>488</v>
      </c>
      <c r="I237" s="30" t="s">
        <v>266</v>
      </c>
      <c r="K237" s="222">
        <v>-11186.849929999997</v>
      </c>
      <c r="L237" s="35"/>
      <c r="M237" s="43"/>
      <c r="N237" s="35"/>
      <c r="O237" s="103">
        <v>-7286.831969999996</v>
      </c>
      <c r="P237" s="118"/>
      <c r="Q237" s="118"/>
    </row>
    <row r="238" spans="2:11" s="29" customFormat="1" ht="15" customHeight="1" thickTop="1">
      <c r="B238" s="31"/>
      <c r="I238" s="43"/>
      <c r="K238" s="221"/>
    </row>
    <row r="239" spans="1:11" s="29" customFormat="1" ht="15" customHeight="1">
      <c r="A239" s="29" t="s">
        <v>337</v>
      </c>
      <c r="B239" s="31" t="s">
        <v>489</v>
      </c>
      <c r="I239" s="43"/>
      <c r="K239" s="221"/>
    </row>
    <row r="240" spans="1:11" s="29" customFormat="1" ht="15" customHeight="1">
      <c r="A240" s="29" t="s">
        <v>405</v>
      </c>
      <c r="B240" s="31" t="s">
        <v>350</v>
      </c>
      <c r="I240" s="43"/>
      <c r="K240" s="221"/>
    </row>
    <row r="241" spans="2:11" s="29" customFormat="1" ht="15" customHeight="1">
      <c r="B241" s="31"/>
      <c r="I241" s="43"/>
      <c r="K241" s="36"/>
    </row>
    <row r="242" spans="1:17" s="31" customFormat="1" ht="13.5" customHeight="1">
      <c r="A242" s="72" t="s">
        <v>386</v>
      </c>
      <c r="B242" s="29"/>
      <c r="D242" s="7"/>
      <c r="K242" s="32"/>
      <c r="O242" s="43"/>
      <c r="P242" s="43"/>
      <c r="Q242" s="43"/>
    </row>
    <row r="243" spans="1:11" s="31" customFormat="1" ht="12.75" customHeight="1">
      <c r="A243" s="72" t="s">
        <v>18</v>
      </c>
      <c r="B243" s="29"/>
      <c r="D243" s="7"/>
      <c r="K243" s="32"/>
    </row>
    <row r="244" spans="1:17" ht="12.75" customHeight="1">
      <c r="A244" s="74"/>
      <c r="B244" s="31"/>
      <c r="C244" s="7"/>
      <c r="D244" s="7"/>
      <c r="E244" s="7"/>
      <c r="F244" s="7"/>
      <c r="K244" s="27"/>
      <c r="L244" s="7"/>
      <c r="M244" s="27"/>
      <c r="N244" s="7"/>
      <c r="O244" s="7"/>
      <c r="P244" s="7"/>
      <c r="Q244" s="7"/>
    </row>
    <row r="245" spans="1:17" ht="15.75">
      <c r="A245" s="83" t="s">
        <v>186</v>
      </c>
      <c r="B245" s="31"/>
      <c r="C245" s="7"/>
      <c r="D245" s="7"/>
      <c r="E245" s="7"/>
      <c r="F245" s="7"/>
      <c r="O245" s="7"/>
      <c r="P245" s="7"/>
      <c r="Q245" s="7"/>
    </row>
    <row r="246" spans="1:17" ht="9" customHeight="1">
      <c r="A246" s="74"/>
      <c r="C246" s="7"/>
      <c r="D246" s="7"/>
      <c r="E246" s="7"/>
      <c r="F246" s="7"/>
      <c r="J246" s="7"/>
      <c r="K246" s="7"/>
      <c r="L246" s="7"/>
      <c r="M246" s="7"/>
      <c r="N246" s="7"/>
      <c r="O246" s="7"/>
      <c r="P246" s="7"/>
      <c r="Q246" s="7"/>
    </row>
    <row r="247" spans="1:17" ht="12.75" customHeight="1">
      <c r="A247" s="83" t="s">
        <v>187</v>
      </c>
      <c r="B247" s="47" t="s">
        <v>369</v>
      </c>
      <c r="C247" s="46"/>
      <c r="D247" s="7"/>
      <c r="E247" s="7"/>
      <c r="F247" s="7"/>
      <c r="J247" s="7"/>
      <c r="K247" s="7"/>
      <c r="L247" s="7"/>
      <c r="M247" s="7"/>
      <c r="N247" s="7"/>
      <c r="O247" s="7"/>
      <c r="P247" s="7"/>
      <c r="Q247" s="7"/>
    </row>
    <row r="248" spans="1:17" ht="14.25" customHeight="1">
      <c r="A248" s="74"/>
      <c r="B248" s="12" t="s">
        <v>52</v>
      </c>
      <c r="C248" s="46"/>
      <c r="D248" s="46"/>
      <c r="E248" s="46"/>
      <c r="F248" s="46"/>
      <c r="G248" s="46"/>
      <c r="H248" s="46"/>
      <c r="I248" s="46"/>
      <c r="J248" s="46"/>
      <c r="K248" s="46"/>
      <c r="L248" s="46"/>
      <c r="M248" s="46"/>
      <c r="N248" s="7"/>
      <c r="O248" s="7"/>
      <c r="P248" s="7"/>
      <c r="Q248" s="7"/>
    </row>
    <row r="249" spans="1:17" ht="14.25" customHeight="1">
      <c r="A249" s="74"/>
      <c r="B249" s="12" t="s">
        <v>415</v>
      </c>
      <c r="C249" s="46"/>
      <c r="D249" s="46"/>
      <c r="E249" s="46"/>
      <c r="F249" s="46"/>
      <c r="G249" s="46"/>
      <c r="H249" s="46"/>
      <c r="I249" s="46"/>
      <c r="J249" s="46"/>
      <c r="K249" s="46"/>
      <c r="L249" s="46"/>
      <c r="M249" s="46"/>
      <c r="N249" s="7"/>
      <c r="O249" s="7"/>
      <c r="P249" s="7"/>
      <c r="Q249" s="7"/>
    </row>
    <row r="250" spans="1:17" ht="9" customHeight="1">
      <c r="A250" s="74"/>
      <c r="C250" s="46"/>
      <c r="D250" s="46"/>
      <c r="E250" s="46"/>
      <c r="F250" s="46"/>
      <c r="G250" s="46"/>
      <c r="H250" s="46"/>
      <c r="I250" s="46"/>
      <c r="J250" s="46"/>
      <c r="K250" s="46"/>
      <c r="L250" s="46"/>
      <c r="M250" s="46"/>
      <c r="N250" s="7"/>
      <c r="O250" s="7"/>
      <c r="P250" s="7"/>
      <c r="Q250" s="7"/>
    </row>
    <row r="251" spans="1:17" ht="14.25" customHeight="1">
      <c r="A251" s="74"/>
      <c r="B251" s="12" t="s">
        <v>414</v>
      </c>
      <c r="C251" s="46"/>
      <c r="D251" s="46"/>
      <c r="E251" s="46"/>
      <c r="F251" s="46"/>
      <c r="G251" s="46"/>
      <c r="H251" s="46"/>
      <c r="I251" s="46"/>
      <c r="J251" s="46"/>
      <c r="K251" s="46"/>
      <c r="L251" s="46"/>
      <c r="M251" s="46"/>
      <c r="N251" s="7"/>
      <c r="O251" s="7"/>
      <c r="P251" s="7"/>
      <c r="Q251" s="7"/>
    </row>
    <row r="252" spans="1:17" ht="14.25" customHeight="1">
      <c r="A252" s="74"/>
      <c r="B252" s="12" t="s">
        <v>416</v>
      </c>
      <c r="C252" s="46"/>
      <c r="D252" s="46"/>
      <c r="E252" s="46"/>
      <c r="F252" s="46"/>
      <c r="G252" s="46"/>
      <c r="H252" s="46"/>
      <c r="I252" s="46"/>
      <c r="J252" s="46"/>
      <c r="K252" s="46"/>
      <c r="L252" s="46"/>
      <c r="M252" s="46"/>
      <c r="N252" s="7"/>
      <c r="O252" s="7"/>
      <c r="P252" s="7"/>
      <c r="Q252" s="7"/>
    </row>
    <row r="253" spans="1:17" ht="14.25" customHeight="1">
      <c r="A253" s="74"/>
      <c r="B253" s="12" t="s">
        <v>53</v>
      </c>
      <c r="C253" s="46"/>
      <c r="D253" s="46"/>
      <c r="E253" s="46"/>
      <c r="F253" s="46"/>
      <c r="G253" s="46"/>
      <c r="H253" s="46"/>
      <c r="I253" s="46"/>
      <c r="J253" s="46"/>
      <c r="K253" s="46"/>
      <c r="L253" s="46"/>
      <c r="M253" s="46"/>
      <c r="N253" s="7"/>
      <c r="O253" s="7"/>
      <c r="P253" s="7"/>
      <c r="Q253" s="7"/>
    </row>
    <row r="254" spans="1:17" ht="12.75" customHeight="1">
      <c r="A254" s="74"/>
      <c r="D254" s="46"/>
      <c r="E254" s="46"/>
      <c r="F254" s="46"/>
      <c r="G254" s="46"/>
      <c r="H254" s="46"/>
      <c r="I254" s="46"/>
      <c r="J254" s="46"/>
      <c r="K254" s="46"/>
      <c r="L254" s="46"/>
      <c r="M254" s="46"/>
      <c r="N254" s="7"/>
      <c r="O254" s="7"/>
      <c r="P254" s="7"/>
      <c r="Q254" s="7"/>
    </row>
    <row r="255" spans="1:17" ht="15.75">
      <c r="A255" s="83" t="s">
        <v>188</v>
      </c>
      <c r="B255" s="47" t="s">
        <v>189</v>
      </c>
      <c r="C255" s="46"/>
      <c r="D255" s="46"/>
      <c r="E255" s="7"/>
      <c r="F255" s="7"/>
      <c r="J255" s="7"/>
      <c r="K255" s="7"/>
      <c r="L255" s="7"/>
      <c r="M255" s="7"/>
      <c r="N255" s="7"/>
      <c r="O255" s="7"/>
      <c r="P255" s="7"/>
      <c r="Q255" s="7"/>
    </row>
    <row r="256" spans="1:17" ht="15.75">
      <c r="A256" s="74"/>
      <c r="B256" s="12" t="s">
        <v>490</v>
      </c>
      <c r="C256" s="46"/>
      <c r="D256" s="46"/>
      <c r="E256" s="7"/>
      <c r="F256" s="7"/>
      <c r="J256" s="7"/>
      <c r="K256" s="7"/>
      <c r="L256" s="7"/>
      <c r="M256" s="7"/>
      <c r="N256" s="7"/>
      <c r="O256" s="7"/>
      <c r="P256" s="7"/>
      <c r="Q256" s="7"/>
    </row>
    <row r="257" spans="1:17" ht="12.75" customHeight="1">
      <c r="A257" s="74"/>
      <c r="C257" s="46"/>
      <c r="D257" s="46"/>
      <c r="E257" s="7"/>
      <c r="F257" s="7"/>
      <c r="J257" s="7"/>
      <c r="K257" s="7"/>
      <c r="L257" s="7"/>
      <c r="M257" s="7"/>
      <c r="N257" s="7"/>
      <c r="O257" s="7"/>
      <c r="P257" s="7"/>
      <c r="Q257" s="7"/>
    </row>
    <row r="258" spans="1:17" ht="15.75">
      <c r="A258" s="83" t="s">
        <v>190</v>
      </c>
      <c r="B258" s="47" t="s">
        <v>366</v>
      </c>
      <c r="C258" s="46"/>
      <c r="D258" s="46"/>
      <c r="E258" s="7"/>
      <c r="F258" s="7"/>
      <c r="J258" s="7"/>
      <c r="K258" s="7"/>
      <c r="L258" s="7"/>
      <c r="M258" s="7"/>
      <c r="N258" s="7"/>
      <c r="O258" s="7"/>
      <c r="P258" s="7"/>
      <c r="Q258" s="7"/>
    </row>
    <row r="259" spans="1:17" ht="15.75">
      <c r="A259" s="74"/>
      <c r="B259" s="12" t="s">
        <v>417</v>
      </c>
      <c r="C259" s="46"/>
      <c r="D259" s="46"/>
      <c r="E259" s="7"/>
      <c r="F259" s="7"/>
      <c r="J259" s="7"/>
      <c r="K259" s="7"/>
      <c r="L259" s="7"/>
      <c r="M259" s="7"/>
      <c r="N259" s="7"/>
      <c r="O259" s="7"/>
      <c r="P259" s="7"/>
      <c r="Q259" s="7"/>
    </row>
    <row r="260" spans="1:17" ht="15.75">
      <c r="A260" s="74"/>
      <c r="B260" s="12" t="s">
        <v>418</v>
      </c>
      <c r="C260" s="46"/>
      <c r="D260" s="46"/>
      <c r="E260" s="7"/>
      <c r="F260" s="7"/>
      <c r="J260" s="7"/>
      <c r="K260" s="7"/>
      <c r="L260" s="7"/>
      <c r="M260" s="7"/>
      <c r="N260" s="7"/>
      <c r="O260" s="7"/>
      <c r="P260" s="7"/>
      <c r="Q260" s="7"/>
    </row>
    <row r="261" spans="1:17" ht="7.5" customHeight="1">
      <c r="A261" s="74"/>
      <c r="C261" s="46"/>
      <c r="D261" s="46"/>
      <c r="E261" s="7"/>
      <c r="F261" s="7"/>
      <c r="J261" s="7"/>
      <c r="K261" s="7"/>
      <c r="L261" s="7"/>
      <c r="M261" s="7"/>
      <c r="N261" s="7"/>
      <c r="O261" s="7"/>
      <c r="P261" s="7"/>
      <c r="Q261" s="7"/>
    </row>
    <row r="262" spans="1:17" ht="15.75">
      <c r="A262" s="74"/>
      <c r="B262" s="12" t="s">
        <v>387</v>
      </c>
      <c r="C262" s="46"/>
      <c r="D262" s="46"/>
      <c r="E262" s="7"/>
      <c r="F262" s="7"/>
      <c r="J262" s="7"/>
      <c r="K262" s="7"/>
      <c r="L262" s="7"/>
      <c r="M262" s="7"/>
      <c r="N262" s="7"/>
      <c r="O262" s="7"/>
      <c r="P262" s="7"/>
      <c r="Q262" s="7"/>
    </row>
    <row r="263" spans="1:17" ht="9" customHeight="1">
      <c r="A263" s="74"/>
      <c r="C263" s="46"/>
      <c r="D263" s="46"/>
      <c r="E263" s="7"/>
      <c r="F263" s="7"/>
      <c r="J263" s="7"/>
      <c r="K263" s="7"/>
      <c r="L263" s="7"/>
      <c r="M263" s="7"/>
      <c r="N263" s="7"/>
      <c r="O263" s="7"/>
      <c r="P263" s="7"/>
      <c r="Q263" s="7"/>
    </row>
    <row r="264" spans="1:17" ht="15.75" customHeight="1">
      <c r="A264" s="74"/>
      <c r="B264" s="12" t="s">
        <v>317</v>
      </c>
      <c r="C264" s="46" t="s">
        <v>464</v>
      </c>
      <c r="D264" s="46"/>
      <c r="E264" s="7"/>
      <c r="F264" s="7"/>
      <c r="J264" s="7"/>
      <c r="K264" s="7"/>
      <c r="L264" s="7"/>
      <c r="M264" s="7"/>
      <c r="N264" s="7"/>
      <c r="O264" s="7"/>
      <c r="P264" s="7"/>
      <c r="Q264" s="7"/>
    </row>
    <row r="265" spans="1:17" ht="7.5" customHeight="1">
      <c r="A265" s="74"/>
      <c r="C265" s="46"/>
      <c r="D265" s="46"/>
      <c r="E265" s="7"/>
      <c r="F265" s="7"/>
      <c r="J265" s="7"/>
      <c r="K265" s="7"/>
      <c r="L265" s="7"/>
      <c r="M265" s="7"/>
      <c r="N265" s="7"/>
      <c r="O265" s="7"/>
      <c r="P265" s="7"/>
      <c r="Q265" s="7"/>
    </row>
    <row r="266" spans="1:17" ht="15.75" customHeight="1">
      <c r="A266" s="74"/>
      <c r="C266" s="12" t="s">
        <v>398</v>
      </c>
      <c r="D266" s="46"/>
      <c r="E266" s="7"/>
      <c r="F266" s="7"/>
      <c r="J266" s="7"/>
      <c r="K266" s="7"/>
      <c r="L266" s="7"/>
      <c r="M266" s="7"/>
      <c r="N266" s="7"/>
      <c r="O266" s="7"/>
      <c r="P266" s="7"/>
      <c r="Q266" s="7"/>
    </row>
    <row r="267" spans="1:17" ht="15.75" customHeight="1">
      <c r="A267" s="74"/>
      <c r="C267" s="12" t="s">
        <v>399</v>
      </c>
      <c r="D267" s="46"/>
      <c r="E267" s="7"/>
      <c r="F267" s="7"/>
      <c r="J267" s="7"/>
      <c r="K267" s="7"/>
      <c r="L267" s="7"/>
      <c r="M267" s="7"/>
      <c r="N267" s="7"/>
      <c r="O267" s="7"/>
      <c r="P267" s="7"/>
      <c r="Q267" s="7"/>
    </row>
    <row r="268" spans="1:17" ht="15.75" customHeight="1">
      <c r="A268" s="74"/>
      <c r="C268" s="12" t="s">
        <v>400</v>
      </c>
      <c r="D268" s="46"/>
      <c r="E268" s="7"/>
      <c r="F268" s="7"/>
      <c r="J268" s="7"/>
      <c r="K268" s="7"/>
      <c r="L268" s="7"/>
      <c r="M268" s="7"/>
      <c r="N268" s="7"/>
      <c r="O268" s="7"/>
      <c r="P268" s="7"/>
      <c r="Q268" s="7"/>
    </row>
    <row r="269" spans="1:17" ht="15.75" customHeight="1">
      <c r="A269" s="74"/>
      <c r="C269" s="12" t="s">
        <v>151</v>
      </c>
      <c r="D269" s="46"/>
      <c r="E269" s="7"/>
      <c r="F269" s="7"/>
      <c r="J269" s="7"/>
      <c r="K269" s="7"/>
      <c r="L269" s="7"/>
      <c r="M269" s="7"/>
      <c r="N269" s="7"/>
      <c r="O269" s="7"/>
      <c r="P269" s="7"/>
      <c r="Q269" s="7"/>
    </row>
    <row r="270" spans="1:17" ht="15.75" customHeight="1">
      <c r="A270" s="74"/>
      <c r="C270" s="12" t="s">
        <v>401</v>
      </c>
      <c r="D270" s="46"/>
      <c r="E270" s="7"/>
      <c r="F270" s="7"/>
      <c r="J270" s="7"/>
      <c r="K270" s="7"/>
      <c r="L270" s="7"/>
      <c r="M270" s="7"/>
      <c r="N270" s="7"/>
      <c r="O270" s="7"/>
      <c r="P270" s="7"/>
      <c r="Q270" s="7"/>
    </row>
    <row r="271" spans="1:17" ht="8.25" customHeight="1">
      <c r="A271" s="74"/>
      <c r="C271" s="46"/>
      <c r="D271" s="46"/>
      <c r="E271" s="7"/>
      <c r="F271" s="7"/>
      <c r="J271" s="7"/>
      <c r="K271" s="7"/>
      <c r="L271" s="7"/>
      <c r="M271" s="7"/>
      <c r="N271" s="7"/>
      <c r="O271" s="7"/>
      <c r="P271" s="7"/>
      <c r="Q271" s="7"/>
    </row>
    <row r="272" spans="1:17" ht="15.75">
      <c r="A272" s="74"/>
      <c r="B272" s="12" t="s">
        <v>318</v>
      </c>
      <c r="C272" s="12" t="s">
        <v>379</v>
      </c>
      <c r="D272" s="46"/>
      <c r="E272" s="7"/>
      <c r="F272" s="7"/>
      <c r="J272" s="7"/>
      <c r="K272" s="7"/>
      <c r="L272" s="7"/>
      <c r="M272" s="7"/>
      <c r="N272" s="7"/>
      <c r="O272" s="7"/>
      <c r="P272" s="7"/>
      <c r="Q272" s="7"/>
    </row>
    <row r="273" spans="1:17" ht="6" customHeight="1">
      <c r="A273" s="74"/>
      <c r="C273" s="46"/>
      <c r="D273" s="46"/>
      <c r="E273" s="7"/>
      <c r="F273" s="7"/>
      <c r="J273" s="7"/>
      <c r="K273" s="7"/>
      <c r="L273" s="7"/>
      <c r="M273" s="7"/>
      <c r="N273" s="7"/>
      <c r="O273" s="7"/>
      <c r="P273" s="7"/>
      <c r="Q273" s="7"/>
    </row>
    <row r="274" spans="1:17" ht="15.75">
      <c r="A274" s="74"/>
      <c r="C274" s="12" t="s">
        <v>34</v>
      </c>
      <c r="D274" s="46"/>
      <c r="E274" s="7"/>
      <c r="F274" s="7"/>
      <c r="J274" s="7"/>
      <c r="K274" s="7"/>
      <c r="L274" s="7"/>
      <c r="M274" s="7"/>
      <c r="N274" s="7"/>
      <c r="O274" s="7"/>
      <c r="P274" s="7"/>
      <c r="Q274" s="7"/>
    </row>
    <row r="275" spans="1:17" ht="15.75">
      <c r="A275" s="74"/>
      <c r="C275" s="12" t="s">
        <v>35</v>
      </c>
      <c r="D275" s="46"/>
      <c r="E275" s="7"/>
      <c r="F275" s="7"/>
      <c r="J275" s="7"/>
      <c r="K275" s="7"/>
      <c r="L275" s="7"/>
      <c r="M275" s="7"/>
      <c r="N275" s="7"/>
      <c r="O275" s="7"/>
      <c r="P275" s="7"/>
      <c r="Q275" s="7"/>
    </row>
    <row r="276" spans="1:17" ht="15.75">
      <c r="A276" s="74"/>
      <c r="C276" s="12" t="s">
        <v>423</v>
      </c>
      <c r="D276" s="46"/>
      <c r="E276" s="7"/>
      <c r="F276" s="7"/>
      <c r="J276" s="7"/>
      <c r="K276" s="7"/>
      <c r="L276" s="7"/>
      <c r="M276" s="7"/>
      <c r="N276" s="7"/>
      <c r="O276" s="7"/>
      <c r="P276" s="7"/>
      <c r="Q276" s="7"/>
    </row>
    <row r="277" spans="1:17" ht="15.75">
      <c r="A277" s="74"/>
      <c r="C277" s="12" t="s">
        <v>54</v>
      </c>
      <c r="D277" s="46"/>
      <c r="E277" s="7"/>
      <c r="F277" s="7"/>
      <c r="J277" s="7"/>
      <c r="K277" s="7"/>
      <c r="L277" s="7"/>
      <c r="M277" s="7"/>
      <c r="N277" s="7"/>
      <c r="O277" s="7"/>
      <c r="P277" s="7"/>
      <c r="Q277" s="7"/>
    </row>
    <row r="278" spans="1:17" ht="11.25" customHeight="1">
      <c r="A278" s="74"/>
      <c r="C278" s="46"/>
      <c r="D278" s="46"/>
      <c r="E278" s="7"/>
      <c r="F278" s="7"/>
      <c r="J278" s="7"/>
      <c r="K278" s="7"/>
      <c r="L278" s="7"/>
      <c r="M278" s="7"/>
      <c r="N278" s="7"/>
      <c r="O278" s="7"/>
      <c r="P278" s="7"/>
      <c r="Q278" s="7"/>
    </row>
    <row r="279" spans="1:17" ht="17.25" customHeight="1">
      <c r="A279" s="74"/>
      <c r="B279" s="12" t="s">
        <v>347</v>
      </c>
      <c r="C279" s="12" t="s">
        <v>424</v>
      </c>
      <c r="D279" s="46"/>
      <c r="E279" s="7"/>
      <c r="F279" s="7"/>
      <c r="J279" s="7"/>
      <c r="K279" s="7"/>
      <c r="L279" s="7"/>
      <c r="M279" s="7"/>
      <c r="N279" s="7"/>
      <c r="O279" s="7"/>
      <c r="P279" s="7"/>
      <c r="Q279" s="7"/>
    </row>
    <row r="280" spans="1:17" ht="8.25" customHeight="1">
      <c r="A280" s="74"/>
      <c r="C280" s="46"/>
      <c r="D280" s="46"/>
      <c r="E280" s="7"/>
      <c r="F280" s="7"/>
      <c r="J280" s="7"/>
      <c r="K280" s="7"/>
      <c r="L280" s="7"/>
      <c r="M280" s="7"/>
      <c r="N280" s="7"/>
      <c r="O280" s="7"/>
      <c r="P280" s="7"/>
      <c r="Q280" s="7"/>
    </row>
    <row r="281" spans="1:17" ht="16.5" customHeight="1">
      <c r="A281" s="74"/>
      <c r="C281" s="12" t="s">
        <v>425</v>
      </c>
      <c r="D281" s="46"/>
      <c r="E281" s="7"/>
      <c r="F281" s="7"/>
      <c r="J281" s="7"/>
      <c r="K281" s="7"/>
      <c r="L281" s="7"/>
      <c r="M281" s="7"/>
      <c r="N281" s="7"/>
      <c r="O281" s="7"/>
      <c r="P281" s="7"/>
      <c r="Q281" s="7"/>
    </row>
    <row r="282" spans="1:17" ht="16.5" customHeight="1">
      <c r="A282" s="74"/>
      <c r="C282" s="12" t="s">
        <v>426</v>
      </c>
      <c r="D282" s="46"/>
      <c r="E282" s="7"/>
      <c r="F282" s="7"/>
      <c r="J282" s="7"/>
      <c r="K282" s="7"/>
      <c r="L282" s="7"/>
      <c r="M282" s="7"/>
      <c r="N282" s="7"/>
      <c r="O282" s="7"/>
      <c r="P282" s="7"/>
      <c r="Q282" s="7"/>
    </row>
    <row r="283" spans="1:17" ht="16.5" customHeight="1">
      <c r="A283" s="74"/>
      <c r="C283" s="12" t="s">
        <v>112</v>
      </c>
      <c r="D283" s="46"/>
      <c r="E283" s="7"/>
      <c r="F283" s="7"/>
      <c r="J283" s="7"/>
      <c r="K283" s="7"/>
      <c r="L283" s="7"/>
      <c r="M283" s="7"/>
      <c r="N283" s="7"/>
      <c r="O283" s="7"/>
      <c r="P283" s="7"/>
      <c r="Q283" s="7"/>
    </row>
    <row r="284" spans="1:17" ht="16.5" customHeight="1">
      <c r="A284" s="74"/>
      <c r="C284" s="12" t="s">
        <v>427</v>
      </c>
      <c r="D284" s="46"/>
      <c r="E284" s="7"/>
      <c r="F284" s="7"/>
      <c r="J284" s="7"/>
      <c r="K284" s="7"/>
      <c r="L284" s="7"/>
      <c r="M284" s="7"/>
      <c r="N284" s="7"/>
      <c r="O284" s="7"/>
      <c r="P284" s="7"/>
      <c r="Q284" s="7"/>
    </row>
    <row r="285" spans="1:17" ht="9.75" customHeight="1">
      <c r="A285" s="74"/>
      <c r="D285" s="46"/>
      <c r="E285" s="7"/>
      <c r="F285" s="7"/>
      <c r="J285" s="7"/>
      <c r="K285" s="7"/>
      <c r="L285" s="7"/>
      <c r="M285" s="7"/>
      <c r="N285" s="7"/>
      <c r="O285" s="7"/>
      <c r="P285" s="7"/>
      <c r="Q285" s="7"/>
    </row>
    <row r="286" spans="1:17" ht="17.25" customHeight="1">
      <c r="A286" s="74"/>
      <c r="B286" s="12" t="s">
        <v>411</v>
      </c>
      <c r="C286" s="12" t="s">
        <v>367</v>
      </c>
      <c r="D286" s="46"/>
      <c r="E286" s="7"/>
      <c r="F286" s="7"/>
      <c r="J286" s="7"/>
      <c r="K286" s="7"/>
      <c r="L286" s="7"/>
      <c r="M286" s="7"/>
      <c r="N286" s="7"/>
      <c r="O286" s="7"/>
      <c r="P286" s="7"/>
      <c r="Q286" s="7"/>
    </row>
    <row r="287" spans="1:17" ht="8.25" customHeight="1">
      <c r="A287" s="74"/>
      <c r="C287" s="46"/>
      <c r="D287" s="46"/>
      <c r="E287" s="7"/>
      <c r="F287" s="7"/>
      <c r="J287" s="7"/>
      <c r="K287" s="7"/>
      <c r="L287" s="7"/>
      <c r="M287" s="7"/>
      <c r="N287" s="7"/>
      <c r="O287" s="7"/>
      <c r="P287" s="7"/>
      <c r="Q287" s="7"/>
    </row>
    <row r="288" spans="1:17" ht="17.25" customHeight="1">
      <c r="A288" s="74"/>
      <c r="C288" s="12" t="s">
        <v>419</v>
      </c>
      <c r="D288" s="46"/>
      <c r="E288" s="7"/>
      <c r="F288" s="7"/>
      <c r="J288" s="7"/>
      <c r="K288" s="7"/>
      <c r="L288" s="7"/>
      <c r="M288" s="7"/>
      <c r="N288" s="7"/>
      <c r="O288" s="7"/>
      <c r="P288" s="7"/>
      <c r="Q288" s="7"/>
    </row>
    <row r="289" spans="1:17" ht="17.25" customHeight="1">
      <c r="A289" s="74"/>
      <c r="C289" s="12" t="s">
        <v>67</v>
      </c>
      <c r="D289" s="46"/>
      <c r="E289" s="7"/>
      <c r="F289" s="7"/>
      <c r="J289" s="7"/>
      <c r="K289" s="7"/>
      <c r="L289" s="7"/>
      <c r="M289" s="7"/>
      <c r="N289" s="7"/>
      <c r="O289" s="7"/>
      <c r="P289" s="7"/>
      <c r="Q289" s="7"/>
    </row>
    <row r="290" spans="1:17" ht="17.25" customHeight="1">
      <c r="A290" s="74"/>
      <c r="C290" s="12" t="s">
        <v>68</v>
      </c>
      <c r="D290" s="46"/>
      <c r="E290" s="7"/>
      <c r="F290" s="7"/>
      <c r="J290" s="7"/>
      <c r="K290" s="7"/>
      <c r="L290" s="7"/>
      <c r="M290" s="7"/>
      <c r="N290" s="7"/>
      <c r="O290" s="7"/>
      <c r="P290" s="7"/>
      <c r="Q290" s="7"/>
    </row>
    <row r="291" spans="1:17" ht="17.25" customHeight="1">
      <c r="A291" s="74"/>
      <c r="C291" s="12" t="s">
        <v>69</v>
      </c>
      <c r="D291" s="46"/>
      <c r="E291" s="7"/>
      <c r="F291" s="7"/>
      <c r="J291" s="7"/>
      <c r="K291" s="7"/>
      <c r="L291" s="7"/>
      <c r="M291" s="7"/>
      <c r="N291" s="7"/>
      <c r="O291" s="7"/>
      <c r="P291" s="7"/>
      <c r="Q291" s="7"/>
    </row>
    <row r="292" spans="1:17" ht="17.25" customHeight="1">
      <c r="A292" s="74"/>
      <c r="C292" s="12" t="s">
        <v>70</v>
      </c>
      <c r="D292" s="46"/>
      <c r="E292" s="7"/>
      <c r="F292" s="7"/>
      <c r="J292" s="7"/>
      <c r="K292" s="7"/>
      <c r="L292" s="7"/>
      <c r="M292" s="7"/>
      <c r="N292" s="7"/>
      <c r="O292" s="7"/>
      <c r="P292" s="7"/>
      <c r="Q292" s="7"/>
    </row>
    <row r="293" spans="1:17" ht="8.25" customHeight="1">
      <c r="A293" s="74"/>
      <c r="C293" s="46"/>
      <c r="D293" s="46"/>
      <c r="E293" s="7"/>
      <c r="F293" s="7"/>
      <c r="J293" s="7"/>
      <c r="K293" s="7"/>
      <c r="L293" s="7"/>
      <c r="M293" s="7"/>
      <c r="N293" s="7"/>
      <c r="O293" s="7"/>
      <c r="P293" s="7"/>
      <c r="Q293" s="7"/>
    </row>
    <row r="294" spans="1:17" ht="17.25" customHeight="1">
      <c r="A294" s="74"/>
      <c r="C294" s="12" t="s">
        <v>71</v>
      </c>
      <c r="D294" s="46"/>
      <c r="E294" s="7"/>
      <c r="F294" s="7"/>
      <c r="J294" s="7"/>
      <c r="K294" s="7"/>
      <c r="L294" s="7"/>
      <c r="M294" s="7"/>
      <c r="N294" s="7"/>
      <c r="O294" s="7"/>
      <c r="P294" s="7"/>
      <c r="Q294" s="7"/>
    </row>
    <row r="295" spans="1:17" ht="17.25" customHeight="1">
      <c r="A295" s="74"/>
      <c r="C295" s="12" t="s">
        <v>72</v>
      </c>
      <c r="D295" s="46"/>
      <c r="E295" s="7"/>
      <c r="F295" s="7"/>
      <c r="J295" s="7"/>
      <c r="K295" s="7"/>
      <c r="L295" s="7"/>
      <c r="M295" s="7"/>
      <c r="N295" s="7"/>
      <c r="O295" s="7"/>
      <c r="P295" s="7"/>
      <c r="Q295" s="7"/>
    </row>
    <row r="296" spans="1:17" ht="9.75" customHeight="1">
      <c r="A296" s="74"/>
      <c r="D296" s="46"/>
      <c r="E296" s="7"/>
      <c r="F296" s="7"/>
      <c r="J296" s="7"/>
      <c r="K296" s="7"/>
      <c r="L296" s="7"/>
      <c r="M296" s="7"/>
      <c r="N296" s="7"/>
      <c r="O296" s="7"/>
      <c r="P296" s="7"/>
      <c r="Q296" s="7"/>
    </row>
    <row r="297" spans="1:17" ht="16.5" customHeight="1">
      <c r="A297" s="74"/>
      <c r="B297" s="12" t="s">
        <v>454</v>
      </c>
      <c r="C297" s="12" t="s">
        <v>451</v>
      </c>
      <c r="D297" s="46"/>
      <c r="E297" s="7"/>
      <c r="F297" s="7"/>
      <c r="J297" s="7"/>
      <c r="K297" s="7"/>
      <c r="L297" s="7"/>
      <c r="M297" s="7"/>
      <c r="N297" s="7"/>
      <c r="O297" s="7"/>
      <c r="P297" s="7"/>
      <c r="Q297" s="7"/>
    </row>
    <row r="298" spans="1:17" ht="7.5" customHeight="1">
      <c r="A298" s="74"/>
      <c r="D298" s="46"/>
      <c r="E298" s="7"/>
      <c r="F298" s="7"/>
      <c r="J298" s="7"/>
      <c r="K298" s="7"/>
      <c r="L298" s="7"/>
      <c r="M298" s="7"/>
      <c r="N298" s="7"/>
      <c r="O298" s="7"/>
      <c r="P298" s="7"/>
      <c r="Q298" s="7"/>
    </row>
    <row r="299" spans="1:17" ht="16.5" customHeight="1">
      <c r="A299" s="74"/>
      <c r="C299" s="12" t="s">
        <v>84</v>
      </c>
      <c r="D299" s="46"/>
      <c r="E299" s="7"/>
      <c r="F299" s="7"/>
      <c r="J299" s="7"/>
      <c r="K299" s="7"/>
      <c r="L299" s="7"/>
      <c r="M299" s="7"/>
      <c r="N299" s="7"/>
      <c r="O299" s="7"/>
      <c r="P299" s="7"/>
      <c r="Q299" s="7"/>
    </row>
    <row r="300" spans="1:17" ht="16.5" customHeight="1">
      <c r="A300" s="74"/>
      <c r="C300" s="12" t="s">
        <v>149</v>
      </c>
      <c r="D300" s="46"/>
      <c r="E300" s="7"/>
      <c r="F300" s="7"/>
      <c r="J300" s="7"/>
      <c r="K300" s="7"/>
      <c r="L300" s="7"/>
      <c r="M300" s="7"/>
      <c r="N300" s="7"/>
      <c r="O300" s="7"/>
      <c r="P300" s="7"/>
      <c r="Q300" s="7"/>
    </row>
    <row r="301" spans="1:17" ht="16.5" customHeight="1">
      <c r="A301" s="74"/>
      <c r="C301" s="12" t="s">
        <v>150</v>
      </c>
      <c r="D301" s="46"/>
      <c r="E301" s="7"/>
      <c r="F301" s="7"/>
      <c r="J301" s="7"/>
      <c r="K301" s="7"/>
      <c r="L301" s="7"/>
      <c r="M301" s="7"/>
      <c r="N301" s="7"/>
      <c r="O301" s="7"/>
      <c r="P301" s="7"/>
      <c r="Q301" s="7"/>
    </row>
    <row r="302" spans="1:17" ht="16.5" customHeight="1">
      <c r="A302" s="74"/>
      <c r="C302" s="12" t="s">
        <v>36</v>
      </c>
      <c r="D302" s="46"/>
      <c r="E302" s="7"/>
      <c r="F302" s="7"/>
      <c r="J302" s="7"/>
      <c r="K302" s="7"/>
      <c r="L302" s="7"/>
      <c r="M302" s="7"/>
      <c r="N302" s="7"/>
      <c r="O302" s="7"/>
      <c r="P302" s="7"/>
      <c r="Q302" s="7"/>
    </row>
    <row r="303" spans="1:17" ht="16.5" customHeight="1">
      <c r="A303" s="74"/>
      <c r="C303" s="12" t="s">
        <v>85</v>
      </c>
      <c r="D303" s="46"/>
      <c r="E303" s="7"/>
      <c r="F303" s="7"/>
      <c r="J303" s="7"/>
      <c r="K303" s="7"/>
      <c r="L303" s="7"/>
      <c r="M303" s="7"/>
      <c r="N303" s="7"/>
      <c r="O303" s="7"/>
      <c r="P303" s="7"/>
      <c r="Q303" s="7"/>
    </row>
    <row r="304" spans="1:17" ht="16.5" customHeight="1">
      <c r="A304" s="74"/>
      <c r="C304" s="12" t="s">
        <v>86</v>
      </c>
      <c r="D304" s="46"/>
      <c r="E304" s="7"/>
      <c r="F304" s="7"/>
      <c r="J304" s="7"/>
      <c r="K304" s="7"/>
      <c r="L304" s="7"/>
      <c r="M304" s="7"/>
      <c r="N304" s="7"/>
      <c r="O304" s="7"/>
      <c r="P304" s="7"/>
      <c r="Q304" s="7"/>
    </row>
    <row r="305" spans="1:17" ht="16.5" customHeight="1">
      <c r="A305" s="74"/>
      <c r="C305" s="12" t="s">
        <v>87</v>
      </c>
      <c r="D305" s="46"/>
      <c r="E305" s="7"/>
      <c r="F305" s="7"/>
      <c r="J305" s="7"/>
      <c r="K305" s="7"/>
      <c r="L305" s="7"/>
      <c r="M305" s="7"/>
      <c r="N305" s="7"/>
      <c r="O305" s="7"/>
      <c r="P305" s="7"/>
      <c r="Q305" s="7"/>
    </row>
    <row r="306" spans="1:17" ht="6.75" customHeight="1">
      <c r="A306" s="74"/>
      <c r="D306" s="46"/>
      <c r="E306" s="7"/>
      <c r="F306" s="7"/>
      <c r="J306" s="7"/>
      <c r="K306" s="7"/>
      <c r="L306" s="7"/>
      <c r="M306" s="7"/>
      <c r="N306" s="7"/>
      <c r="O306" s="7"/>
      <c r="P306" s="7"/>
      <c r="Q306" s="7"/>
    </row>
    <row r="307" spans="1:17" ht="16.5" customHeight="1">
      <c r="A307" s="74"/>
      <c r="C307" s="12" t="s">
        <v>88</v>
      </c>
      <c r="D307" s="46"/>
      <c r="E307" s="7"/>
      <c r="F307" s="7"/>
      <c r="J307" s="7"/>
      <c r="K307" s="7"/>
      <c r="L307" s="7"/>
      <c r="M307" s="7"/>
      <c r="N307" s="7"/>
      <c r="O307" s="7"/>
      <c r="P307" s="7"/>
      <c r="Q307" s="7"/>
    </row>
    <row r="308" spans="1:17" ht="16.5" customHeight="1">
      <c r="A308" s="74"/>
      <c r="C308" s="12" t="s">
        <v>89</v>
      </c>
      <c r="D308" s="46"/>
      <c r="E308" s="7"/>
      <c r="F308" s="7"/>
      <c r="J308" s="7"/>
      <c r="K308" s="7"/>
      <c r="L308" s="7"/>
      <c r="M308" s="7"/>
      <c r="N308" s="7"/>
      <c r="O308" s="7"/>
      <c r="P308" s="7"/>
      <c r="Q308" s="7"/>
    </row>
    <row r="309" spans="1:17" ht="16.5" customHeight="1">
      <c r="A309" s="74"/>
      <c r="C309" s="12" t="s">
        <v>90</v>
      </c>
      <c r="D309" s="46"/>
      <c r="E309" s="7"/>
      <c r="F309" s="7"/>
      <c r="J309" s="7"/>
      <c r="K309" s="7"/>
      <c r="L309" s="7"/>
      <c r="M309" s="7"/>
      <c r="N309" s="7"/>
      <c r="O309" s="7"/>
      <c r="P309" s="7"/>
      <c r="Q309" s="7"/>
    </row>
    <row r="310" spans="1:17" ht="11.25" customHeight="1">
      <c r="A310" s="74"/>
      <c r="C310" s="46"/>
      <c r="D310" s="46"/>
      <c r="E310" s="7"/>
      <c r="F310" s="7"/>
      <c r="J310" s="7"/>
      <c r="K310" s="7"/>
      <c r="L310" s="7"/>
      <c r="M310" s="7"/>
      <c r="N310" s="7"/>
      <c r="O310" s="7"/>
      <c r="P310" s="7"/>
      <c r="Q310" s="7"/>
    </row>
    <row r="311" spans="1:17" ht="15.75" customHeight="1">
      <c r="A311" s="74"/>
      <c r="B311" s="12" t="s">
        <v>453</v>
      </c>
      <c r="C311" s="12" t="s">
        <v>374</v>
      </c>
      <c r="D311" s="46"/>
      <c r="E311" s="7"/>
      <c r="F311" s="7"/>
      <c r="J311" s="7"/>
      <c r="K311" s="7"/>
      <c r="L311" s="7"/>
      <c r="M311" s="7"/>
      <c r="N311" s="7"/>
      <c r="O311" s="7"/>
      <c r="P311" s="7"/>
      <c r="Q311" s="7"/>
    </row>
    <row r="312" spans="1:17" ht="7.5" customHeight="1">
      <c r="A312" s="74"/>
      <c r="C312" s="46"/>
      <c r="D312" s="46"/>
      <c r="E312" s="7"/>
      <c r="F312" s="7"/>
      <c r="J312" s="7"/>
      <c r="K312" s="7"/>
      <c r="L312" s="7"/>
      <c r="M312" s="7"/>
      <c r="N312" s="7"/>
      <c r="O312" s="7"/>
      <c r="P312" s="7"/>
      <c r="Q312" s="7"/>
    </row>
    <row r="313" spans="1:17" ht="15.75" customHeight="1">
      <c r="A313" s="74"/>
      <c r="C313" s="12" t="s">
        <v>26</v>
      </c>
      <c r="D313" s="46"/>
      <c r="E313" s="7"/>
      <c r="F313" s="7"/>
      <c r="J313" s="7"/>
      <c r="K313" s="7"/>
      <c r="L313" s="7"/>
      <c r="M313" s="7"/>
      <c r="N313" s="7"/>
      <c r="O313" s="7"/>
      <c r="P313" s="7"/>
      <c r="Q313" s="7"/>
    </row>
    <row r="314" spans="1:17" ht="15.75" customHeight="1">
      <c r="A314" s="74"/>
      <c r="C314" s="12" t="s">
        <v>428</v>
      </c>
      <c r="D314" s="46"/>
      <c r="E314" s="7"/>
      <c r="F314" s="7"/>
      <c r="J314" s="7"/>
      <c r="K314" s="7"/>
      <c r="L314" s="7"/>
      <c r="M314" s="7"/>
      <c r="N314" s="7"/>
      <c r="O314" s="7"/>
      <c r="P314" s="7"/>
      <c r="Q314" s="7"/>
    </row>
    <row r="315" spans="1:17" ht="15.75" customHeight="1">
      <c r="A315" s="74"/>
      <c r="C315" s="12" t="s">
        <v>19</v>
      </c>
      <c r="D315" s="46"/>
      <c r="E315" s="7"/>
      <c r="F315" s="7"/>
      <c r="J315" s="7"/>
      <c r="K315" s="7"/>
      <c r="L315" s="7"/>
      <c r="M315" s="7"/>
      <c r="N315" s="7"/>
      <c r="O315" s="7"/>
      <c r="P315" s="7"/>
      <c r="Q315" s="7"/>
    </row>
    <row r="316" spans="1:17" ht="7.5" customHeight="1">
      <c r="A316" s="74"/>
      <c r="D316" s="46"/>
      <c r="E316" s="7"/>
      <c r="F316" s="7"/>
      <c r="J316" s="7"/>
      <c r="K316" s="7"/>
      <c r="L316" s="7"/>
      <c r="M316" s="7"/>
      <c r="N316" s="7"/>
      <c r="O316" s="7"/>
      <c r="P316" s="7"/>
      <c r="Q316" s="7"/>
    </row>
    <row r="317" spans="1:17" ht="15.75" customHeight="1">
      <c r="A317" s="74"/>
      <c r="C317" s="12" t="s">
        <v>37</v>
      </c>
      <c r="D317" s="46"/>
      <c r="E317" s="7"/>
      <c r="F317" s="7"/>
      <c r="J317" s="7"/>
      <c r="K317" s="7"/>
      <c r="L317" s="7"/>
      <c r="M317" s="7"/>
      <c r="N317" s="7"/>
      <c r="O317" s="7"/>
      <c r="P317" s="7"/>
      <c r="Q317" s="7"/>
    </row>
    <row r="318" spans="1:17" ht="15.75" customHeight="1">
      <c r="A318" s="74"/>
      <c r="C318" s="12" t="s">
        <v>38</v>
      </c>
      <c r="D318" s="46"/>
      <c r="E318" s="7"/>
      <c r="F318" s="7"/>
      <c r="J318" s="7"/>
      <c r="K318" s="7"/>
      <c r="L318" s="7"/>
      <c r="M318" s="7"/>
      <c r="N318" s="7"/>
      <c r="O318" s="7"/>
      <c r="P318" s="7"/>
      <c r="Q318" s="7"/>
    </row>
    <row r="319" spans="1:17" ht="7.5" customHeight="1">
      <c r="A319" s="74"/>
      <c r="D319" s="46"/>
      <c r="E319" s="7"/>
      <c r="F319" s="7"/>
      <c r="J319" s="7"/>
      <c r="K319" s="7"/>
      <c r="L319" s="7"/>
      <c r="M319" s="7"/>
      <c r="N319" s="7"/>
      <c r="O319" s="7"/>
      <c r="P319" s="7"/>
      <c r="Q319" s="7"/>
    </row>
    <row r="320" spans="1:17" ht="15.75" customHeight="1">
      <c r="A320" s="74"/>
      <c r="C320" s="12" t="s">
        <v>73</v>
      </c>
      <c r="D320" s="46"/>
      <c r="E320" s="7"/>
      <c r="F320" s="7"/>
      <c r="J320" s="7"/>
      <c r="K320" s="7"/>
      <c r="L320" s="7"/>
      <c r="M320" s="7"/>
      <c r="N320" s="7"/>
      <c r="O320" s="7"/>
      <c r="P320" s="7"/>
      <c r="Q320" s="7"/>
    </row>
    <row r="321" spans="1:17" ht="15.75" customHeight="1">
      <c r="A321" s="74"/>
      <c r="C321" s="12" t="s">
        <v>108</v>
      </c>
      <c r="D321" s="46"/>
      <c r="E321" s="7"/>
      <c r="F321" s="7"/>
      <c r="J321" s="7"/>
      <c r="K321" s="7"/>
      <c r="L321" s="7"/>
      <c r="M321" s="7"/>
      <c r="N321" s="7"/>
      <c r="O321" s="7"/>
      <c r="P321" s="7"/>
      <c r="Q321" s="7"/>
    </row>
    <row r="322" spans="1:17" ht="15.75" customHeight="1">
      <c r="A322" s="74"/>
      <c r="C322" s="12" t="s">
        <v>109</v>
      </c>
      <c r="D322" s="46"/>
      <c r="E322" s="7"/>
      <c r="F322" s="7"/>
      <c r="J322" s="7"/>
      <c r="K322" s="7"/>
      <c r="L322" s="7"/>
      <c r="M322" s="7"/>
      <c r="N322" s="7"/>
      <c r="O322" s="7"/>
      <c r="P322" s="7"/>
      <c r="Q322" s="7"/>
    </row>
    <row r="323" spans="1:17" ht="15.75" customHeight="1">
      <c r="A323" s="74"/>
      <c r="C323" s="12" t="s">
        <v>110</v>
      </c>
      <c r="D323" s="46"/>
      <c r="E323" s="7"/>
      <c r="F323" s="7"/>
      <c r="J323" s="7"/>
      <c r="K323" s="7"/>
      <c r="L323" s="7"/>
      <c r="M323" s="7"/>
      <c r="N323" s="7"/>
      <c r="O323" s="7"/>
      <c r="P323" s="7"/>
      <c r="Q323" s="7"/>
    </row>
    <row r="324" spans="1:17" ht="15.75" customHeight="1">
      <c r="A324" s="74"/>
      <c r="C324" s="12" t="s">
        <v>111</v>
      </c>
      <c r="D324" s="46"/>
      <c r="E324" s="7"/>
      <c r="F324" s="7"/>
      <c r="J324" s="7"/>
      <c r="K324" s="7"/>
      <c r="L324" s="7"/>
      <c r="M324" s="7"/>
      <c r="N324" s="7"/>
      <c r="O324" s="7"/>
      <c r="P324" s="7"/>
      <c r="Q324" s="7"/>
    </row>
    <row r="325" spans="1:17" ht="15.75" customHeight="1">
      <c r="A325" s="74"/>
      <c r="D325" s="46"/>
      <c r="E325" s="7"/>
      <c r="F325" s="7"/>
      <c r="J325" s="7"/>
      <c r="K325" s="7"/>
      <c r="L325" s="7"/>
      <c r="M325" s="7"/>
      <c r="N325" s="7"/>
      <c r="O325" s="7"/>
      <c r="P325" s="7"/>
      <c r="Q325" s="7"/>
    </row>
    <row r="326" spans="1:17" ht="15.75" customHeight="1">
      <c r="A326" s="74"/>
      <c r="D326" s="46"/>
      <c r="E326" s="7"/>
      <c r="F326" s="7"/>
      <c r="J326" s="7"/>
      <c r="K326" s="17" t="s">
        <v>380</v>
      </c>
      <c r="L326" s="7"/>
      <c r="M326" s="7"/>
      <c r="N326" s="7"/>
      <c r="O326" s="7"/>
      <c r="P326" s="7"/>
      <c r="Q326" s="7"/>
    </row>
    <row r="327" spans="1:17" ht="15.75" customHeight="1">
      <c r="A327" s="74"/>
      <c r="D327" s="46"/>
      <c r="E327" s="7"/>
      <c r="F327" s="7"/>
      <c r="J327" s="7"/>
      <c r="K327" s="17" t="s">
        <v>120</v>
      </c>
      <c r="L327" s="7"/>
      <c r="M327" s="7"/>
      <c r="N327" s="7"/>
      <c r="O327" s="7"/>
      <c r="P327" s="7"/>
      <c r="Q327" s="7"/>
    </row>
    <row r="328" spans="1:17" ht="15.75" customHeight="1">
      <c r="A328" s="74"/>
      <c r="C328" s="12" t="s">
        <v>381</v>
      </c>
      <c r="D328" s="46"/>
      <c r="E328" s="7"/>
      <c r="F328" s="7"/>
      <c r="J328" s="7"/>
      <c r="K328" s="215">
        <v>-4.624780000000072</v>
      </c>
      <c r="L328" s="7"/>
      <c r="M328" s="7"/>
      <c r="N328" s="7"/>
      <c r="O328" s="7"/>
      <c r="P328" s="7"/>
      <c r="Q328" s="7"/>
    </row>
    <row r="329" spans="1:17" ht="15.75" customHeight="1">
      <c r="A329" s="74"/>
      <c r="C329" s="12" t="s">
        <v>412</v>
      </c>
      <c r="D329" s="46"/>
      <c r="E329" s="7"/>
      <c r="F329" s="7"/>
      <c r="J329" s="7"/>
      <c r="K329" s="215">
        <v>-712.39651</v>
      </c>
      <c r="L329" s="7"/>
      <c r="M329" s="7"/>
      <c r="N329" s="7"/>
      <c r="O329" s="7"/>
      <c r="P329" s="7"/>
      <c r="Q329" s="7"/>
    </row>
    <row r="330" spans="1:17" ht="15.75" customHeight="1">
      <c r="A330" s="74"/>
      <c r="C330" s="12" t="s">
        <v>382</v>
      </c>
      <c r="D330" s="46"/>
      <c r="E330" s="7"/>
      <c r="F330" s="7"/>
      <c r="J330" s="7"/>
      <c r="K330" s="213">
        <v>717.0212900000001</v>
      </c>
      <c r="L330" s="7"/>
      <c r="M330" s="7"/>
      <c r="N330" s="7"/>
      <c r="O330" s="7"/>
      <c r="P330" s="7"/>
      <c r="Q330" s="7"/>
    </row>
    <row r="331" spans="1:17" ht="15.75" customHeight="1">
      <c r="A331" s="74"/>
      <c r="D331" s="46"/>
      <c r="E331" s="7"/>
      <c r="F331" s="7"/>
      <c r="J331" s="7"/>
      <c r="K331" s="55"/>
      <c r="L331" s="7"/>
      <c r="M331" s="7"/>
      <c r="N331" s="7"/>
      <c r="O331" s="7"/>
      <c r="P331" s="7"/>
      <c r="Q331" s="7"/>
    </row>
    <row r="332" spans="1:17" ht="15.75" customHeight="1">
      <c r="A332" s="74"/>
      <c r="D332" s="46"/>
      <c r="E332" s="7"/>
      <c r="F332" s="7"/>
      <c r="J332" s="7"/>
      <c r="K332" s="55"/>
      <c r="L332" s="7"/>
      <c r="M332" s="7"/>
      <c r="N332" s="7"/>
      <c r="O332" s="7"/>
      <c r="P332" s="7"/>
      <c r="Q332" s="7"/>
    </row>
    <row r="333" spans="1:17" ht="15.75" customHeight="1">
      <c r="A333" s="83" t="s">
        <v>192</v>
      </c>
      <c r="B333" s="47" t="s">
        <v>456</v>
      </c>
      <c r="D333" s="46"/>
      <c r="E333" s="7"/>
      <c r="F333" s="7"/>
      <c r="J333" s="7"/>
      <c r="K333" s="55"/>
      <c r="L333" s="7"/>
      <c r="M333" s="7"/>
      <c r="N333" s="7"/>
      <c r="O333" s="7"/>
      <c r="P333" s="7"/>
      <c r="Q333" s="7"/>
    </row>
    <row r="334" spans="1:17" ht="15.75" customHeight="1">
      <c r="A334" s="74"/>
      <c r="B334" s="12" t="s">
        <v>457</v>
      </c>
      <c r="D334" s="46"/>
      <c r="E334" s="7"/>
      <c r="F334" s="7"/>
      <c r="J334" s="7"/>
      <c r="K334" s="55"/>
      <c r="L334" s="7"/>
      <c r="M334" s="7"/>
      <c r="N334" s="7"/>
      <c r="O334" s="7"/>
      <c r="P334" s="7"/>
      <c r="Q334" s="7"/>
    </row>
    <row r="335" spans="1:17" ht="15.75" customHeight="1">
      <c r="A335" s="74"/>
      <c r="D335" s="46"/>
      <c r="E335" s="7"/>
      <c r="F335" s="7"/>
      <c r="J335" s="7"/>
      <c r="K335" s="55"/>
      <c r="L335" s="7"/>
      <c r="M335" s="7"/>
      <c r="N335" s="7"/>
      <c r="O335" s="7"/>
      <c r="P335" s="7"/>
      <c r="Q335" s="7"/>
    </row>
    <row r="336" spans="1:17" ht="15.75" customHeight="1">
      <c r="A336" s="74"/>
      <c r="D336" s="46"/>
      <c r="E336" s="7"/>
      <c r="F336" s="7"/>
      <c r="G336" s="214" t="s">
        <v>460</v>
      </c>
      <c r="J336" s="7"/>
      <c r="K336" s="55"/>
      <c r="L336" s="7"/>
      <c r="M336" s="7"/>
      <c r="N336" s="7"/>
      <c r="O336" s="7"/>
      <c r="P336" s="7"/>
      <c r="Q336" s="7"/>
    </row>
    <row r="337" spans="1:17" ht="15.75" customHeight="1">
      <c r="A337" s="74"/>
      <c r="D337" s="46"/>
      <c r="E337" s="17" t="s">
        <v>458</v>
      </c>
      <c r="F337" s="7"/>
      <c r="G337" s="17" t="s">
        <v>461</v>
      </c>
      <c r="H337" s="17"/>
      <c r="I337" s="17"/>
      <c r="J337" s="17"/>
      <c r="K337" s="18"/>
      <c r="L337" s="7"/>
      <c r="M337" s="7"/>
      <c r="N337" s="7"/>
      <c r="O337" s="7"/>
      <c r="P337" s="7"/>
      <c r="Q337" s="7"/>
    </row>
    <row r="338" spans="1:17" ht="15.75" customHeight="1">
      <c r="A338" s="74"/>
      <c r="D338" s="46"/>
      <c r="E338" s="17" t="s">
        <v>459</v>
      </c>
      <c r="F338" s="7"/>
      <c r="G338" s="17" t="s">
        <v>255</v>
      </c>
      <c r="H338" s="17"/>
      <c r="I338" s="17"/>
      <c r="J338" s="17"/>
      <c r="K338" s="55" t="s">
        <v>462</v>
      </c>
      <c r="L338" s="7"/>
      <c r="M338" s="7"/>
      <c r="N338" s="7"/>
      <c r="O338" s="7"/>
      <c r="P338" s="7"/>
      <c r="Q338" s="7"/>
    </row>
    <row r="339" spans="1:17" ht="15.75" customHeight="1">
      <c r="A339" s="74"/>
      <c r="D339" s="46"/>
      <c r="E339" s="17" t="s">
        <v>120</v>
      </c>
      <c r="F339" s="7"/>
      <c r="G339" s="17" t="s">
        <v>120</v>
      </c>
      <c r="H339" s="17"/>
      <c r="I339" s="17"/>
      <c r="J339" s="17"/>
      <c r="K339" s="55" t="s">
        <v>120</v>
      </c>
      <c r="L339" s="7"/>
      <c r="M339" s="7"/>
      <c r="N339" s="7"/>
      <c r="O339" s="7"/>
      <c r="P339" s="7"/>
      <c r="Q339" s="7"/>
    </row>
    <row r="340" spans="1:17" ht="15.75" customHeight="1">
      <c r="A340" s="74"/>
      <c r="B340" s="47" t="s">
        <v>463</v>
      </c>
      <c r="D340" s="46"/>
      <c r="E340" s="7"/>
      <c r="F340" s="7"/>
      <c r="J340" s="7"/>
      <c r="K340" s="55"/>
      <c r="L340" s="7"/>
      <c r="M340" s="7"/>
      <c r="N340" s="7"/>
      <c r="O340" s="7"/>
      <c r="P340" s="7"/>
      <c r="Q340" s="7"/>
    </row>
    <row r="341" spans="1:17" ht="6.75" customHeight="1">
      <c r="A341" s="74"/>
      <c r="D341" s="46"/>
      <c r="E341" s="7"/>
      <c r="F341" s="7"/>
      <c r="J341" s="7"/>
      <c r="K341" s="55"/>
      <c r="L341" s="7"/>
      <c r="M341" s="7"/>
      <c r="N341" s="7"/>
      <c r="O341" s="7"/>
      <c r="P341" s="7"/>
      <c r="Q341" s="7"/>
    </row>
    <row r="342" spans="1:17" ht="15.75" customHeight="1">
      <c r="A342" s="74"/>
      <c r="B342" s="12" t="s">
        <v>162</v>
      </c>
      <c r="D342" s="46"/>
      <c r="E342" s="17">
        <v>61667</v>
      </c>
      <c r="F342" s="17"/>
      <c r="G342" s="215">
        <v>-3913</v>
      </c>
      <c r="J342" s="7"/>
      <c r="K342" s="55">
        <v>57754</v>
      </c>
      <c r="L342" s="7"/>
      <c r="M342" s="7"/>
      <c r="N342" s="7"/>
      <c r="O342" s="7"/>
      <c r="P342" s="7"/>
      <c r="Q342" s="7"/>
    </row>
    <row r="343" spans="1:17" ht="15.75" customHeight="1">
      <c r="A343" s="74"/>
      <c r="B343" s="12" t="s">
        <v>452</v>
      </c>
      <c r="D343" s="46"/>
      <c r="E343" s="207">
        <v>0</v>
      </c>
      <c r="F343" s="17"/>
      <c r="G343" s="17">
        <v>3913</v>
      </c>
      <c r="J343" s="7"/>
      <c r="K343" s="55">
        <v>3913</v>
      </c>
      <c r="L343" s="7"/>
      <c r="M343" s="7"/>
      <c r="N343" s="7"/>
      <c r="O343" s="7"/>
      <c r="P343" s="7"/>
      <c r="Q343" s="7"/>
    </row>
    <row r="344" spans="1:17" ht="15.75" customHeight="1">
      <c r="A344" s="74"/>
      <c r="D344" s="46"/>
      <c r="E344" s="157"/>
      <c r="F344" s="157"/>
      <c r="G344" s="157"/>
      <c r="H344" s="157"/>
      <c r="I344" s="157"/>
      <c r="J344" s="157"/>
      <c r="K344" s="213"/>
      <c r="L344" s="7"/>
      <c r="M344" s="7"/>
      <c r="N344" s="7"/>
      <c r="O344" s="7"/>
      <c r="P344" s="7"/>
      <c r="Q344" s="7"/>
    </row>
    <row r="345" spans="1:17" ht="15.75" customHeight="1">
      <c r="A345" s="74"/>
      <c r="D345" s="46"/>
      <c r="E345" s="7"/>
      <c r="F345" s="7"/>
      <c r="J345" s="7"/>
      <c r="K345" s="55"/>
      <c r="L345" s="7"/>
      <c r="M345" s="7"/>
      <c r="N345" s="7"/>
      <c r="O345" s="7"/>
      <c r="P345" s="7"/>
      <c r="Q345" s="7"/>
    </row>
    <row r="346" spans="1:17" ht="12.75" customHeight="1">
      <c r="A346" s="74"/>
      <c r="C346" s="46"/>
      <c r="D346" s="46"/>
      <c r="E346" s="7"/>
      <c r="F346" s="7"/>
      <c r="J346" s="7"/>
      <c r="K346" s="7"/>
      <c r="L346" s="7"/>
      <c r="M346" s="7"/>
      <c r="N346" s="7"/>
      <c r="O346" s="7"/>
      <c r="P346" s="7"/>
      <c r="Q346" s="7"/>
    </row>
    <row r="347" spans="1:17" s="92" customFormat="1" ht="15.75">
      <c r="A347" s="84" t="s">
        <v>193</v>
      </c>
      <c r="B347" s="65" t="s">
        <v>191</v>
      </c>
      <c r="C347" s="129"/>
      <c r="D347" s="93"/>
      <c r="E347" s="158"/>
      <c r="F347" s="91"/>
      <c r="G347" s="91"/>
      <c r="H347" s="91"/>
      <c r="I347" s="91"/>
      <c r="J347" s="91"/>
      <c r="K347" s="91"/>
      <c r="L347" s="91"/>
      <c r="M347" s="91"/>
      <c r="N347" s="91"/>
      <c r="O347" s="91"/>
      <c r="P347" s="91"/>
      <c r="Q347" s="91"/>
    </row>
    <row r="348" spans="1:17" s="92" customFormat="1" ht="15.75">
      <c r="A348" s="159"/>
      <c r="B348" s="12" t="s">
        <v>74</v>
      </c>
      <c r="C348" s="91"/>
      <c r="D348" s="91"/>
      <c r="E348" s="91"/>
      <c r="F348" s="91"/>
      <c r="G348" s="91"/>
      <c r="H348" s="91"/>
      <c r="I348" s="91"/>
      <c r="J348" s="91"/>
      <c r="K348" s="91"/>
      <c r="L348" s="91"/>
      <c r="M348" s="91"/>
      <c r="N348" s="91"/>
      <c r="O348" s="91"/>
      <c r="P348" s="91"/>
      <c r="Q348" s="91"/>
    </row>
    <row r="349" spans="1:17" s="92" customFormat="1" ht="15.75">
      <c r="A349" s="159"/>
      <c r="B349" s="12" t="s">
        <v>75</v>
      </c>
      <c r="C349" s="91"/>
      <c r="D349" s="91"/>
      <c r="E349" s="91"/>
      <c r="F349" s="91"/>
      <c r="G349" s="91"/>
      <c r="H349" s="91"/>
      <c r="I349" s="91"/>
      <c r="J349" s="91"/>
      <c r="K349" s="91"/>
      <c r="L349" s="91"/>
      <c r="M349" s="91"/>
      <c r="N349" s="91"/>
      <c r="O349" s="91"/>
      <c r="P349" s="91"/>
      <c r="Q349" s="91"/>
    </row>
    <row r="350" spans="1:17" ht="12.75" customHeight="1">
      <c r="A350" s="74"/>
      <c r="C350" s="7"/>
      <c r="D350" s="7"/>
      <c r="E350" s="7"/>
      <c r="F350" s="7"/>
      <c r="J350" s="7"/>
      <c r="K350" s="7"/>
      <c r="L350" s="7"/>
      <c r="M350" s="7"/>
      <c r="N350" s="7"/>
      <c r="O350" s="7"/>
      <c r="P350" s="7"/>
      <c r="Q350" s="7"/>
    </row>
    <row r="351" spans="1:17" ht="15.75">
      <c r="A351" s="83" t="s">
        <v>194</v>
      </c>
      <c r="B351" s="47" t="s">
        <v>284</v>
      </c>
      <c r="C351" s="7"/>
      <c r="D351" s="7"/>
      <c r="E351" s="7"/>
      <c r="F351" s="7"/>
      <c r="J351" s="7"/>
      <c r="K351" s="7"/>
      <c r="L351" s="7"/>
      <c r="M351" s="7"/>
      <c r="N351" s="7"/>
      <c r="O351" s="7"/>
      <c r="P351" s="7"/>
      <c r="Q351" s="7"/>
    </row>
    <row r="352" spans="1:17" ht="15.75">
      <c r="A352" s="74"/>
      <c r="B352" s="12" t="s">
        <v>491</v>
      </c>
      <c r="C352" s="7"/>
      <c r="D352" s="7"/>
      <c r="E352" s="7"/>
      <c r="F352" s="7"/>
      <c r="H352" s="17"/>
      <c r="J352" s="17"/>
      <c r="K352" s="7"/>
      <c r="L352" s="17"/>
      <c r="M352" s="7"/>
      <c r="N352" s="17"/>
      <c r="O352" s="7"/>
      <c r="P352" s="7"/>
      <c r="Q352" s="7"/>
    </row>
    <row r="353" spans="1:17" ht="15.75">
      <c r="A353" s="74"/>
      <c r="B353" s="12" t="s">
        <v>29</v>
      </c>
      <c r="C353" s="7"/>
      <c r="D353" s="7"/>
      <c r="E353" s="7"/>
      <c r="F353" s="7"/>
      <c r="H353" s="17"/>
      <c r="J353" s="17"/>
      <c r="K353" s="7"/>
      <c r="L353" s="17"/>
      <c r="M353" s="7"/>
      <c r="N353" s="17"/>
      <c r="O353" s="7"/>
      <c r="P353" s="7"/>
      <c r="Q353" s="7"/>
    </row>
    <row r="354" spans="1:17" ht="6.75" customHeight="1">
      <c r="A354" s="74"/>
      <c r="C354" s="7"/>
      <c r="D354" s="7"/>
      <c r="E354" s="7"/>
      <c r="F354" s="7"/>
      <c r="H354" s="17"/>
      <c r="J354" s="17"/>
      <c r="K354" s="7"/>
      <c r="L354" s="17"/>
      <c r="M354" s="7"/>
      <c r="N354" s="17"/>
      <c r="O354" s="7"/>
      <c r="P354" s="7"/>
      <c r="Q354" s="7"/>
    </row>
    <row r="355" spans="1:17" ht="13.5" customHeight="1">
      <c r="A355" s="74"/>
      <c r="C355" s="7"/>
      <c r="D355" s="7"/>
      <c r="E355" s="7"/>
      <c r="F355" s="7"/>
      <c r="H355" s="17"/>
      <c r="J355" s="17"/>
      <c r="K355" s="17" t="s">
        <v>120</v>
      </c>
      <c r="L355" s="17"/>
      <c r="M355" s="7"/>
      <c r="N355" s="17"/>
      <c r="O355" s="7"/>
      <c r="P355" s="7"/>
      <c r="Q355" s="7"/>
    </row>
    <row r="356" spans="1:17" ht="15.75">
      <c r="A356" s="74"/>
      <c r="B356" s="12" t="s">
        <v>317</v>
      </c>
      <c r="C356" s="7" t="s">
        <v>443</v>
      </c>
      <c r="D356" s="7"/>
      <c r="E356" s="7"/>
      <c r="F356" s="7"/>
      <c r="H356" s="17"/>
      <c r="J356" s="17"/>
      <c r="K356" s="17">
        <v>761</v>
      </c>
      <c r="L356" s="17"/>
      <c r="M356" s="7"/>
      <c r="N356" s="17"/>
      <c r="O356" s="7"/>
      <c r="P356" s="7"/>
      <c r="Q356" s="7"/>
    </row>
    <row r="357" spans="1:17" ht="15.75">
      <c r="A357" s="74"/>
      <c r="B357" s="12" t="s">
        <v>318</v>
      </c>
      <c r="C357" s="7" t="s">
        <v>390</v>
      </c>
      <c r="D357" s="7"/>
      <c r="E357" s="7"/>
      <c r="F357" s="7"/>
      <c r="H357" s="17"/>
      <c r="J357" s="17"/>
      <c r="K357" s="213">
        <v>209</v>
      </c>
      <c r="L357" s="17"/>
      <c r="M357" s="7"/>
      <c r="N357" s="17"/>
      <c r="O357" s="7"/>
      <c r="P357" s="7"/>
      <c r="Q357" s="7"/>
    </row>
    <row r="358" spans="1:17" ht="12.75" customHeight="1">
      <c r="A358" s="74"/>
      <c r="C358" s="7"/>
      <c r="D358" s="7"/>
      <c r="E358" s="7"/>
      <c r="F358" s="7"/>
      <c r="H358" s="17"/>
      <c r="J358" s="17"/>
      <c r="K358" s="7"/>
      <c r="L358" s="17"/>
      <c r="M358" s="7"/>
      <c r="N358" s="17"/>
      <c r="O358" s="7"/>
      <c r="P358" s="7"/>
      <c r="Q358" s="7"/>
    </row>
    <row r="359" spans="1:17" ht="15.75">
      <c r="A359" s="83" t="s">
        <v>196</v>
      </c>
      <c r="B359" s="47" t="s">
        <v>285</v>
      </c>
      <c r="C359" s="7"/>
      <c r="D359" s="7"/>
      <c r="E359" s="7"/>
      <c r="F359" s="7"/>
      <c r="H359" s="27"/>
      <c r="J359" s="27"/>
      <c r="K359" s="7"/>
      <c r="L359" s="27"/>
      <c r="M359" s="7"/>
      <c r="N359" s="27"/>
      <c r="O359" s="7"/>
      <c r="P359" s="7"/>
      <c r="Q359" s="7"/>
    </row>
    <row r="360" spans="1:17" ht="15.75">
      <c r="A360" s="83"/>
      <c r="B360" s="12" t="s">
        <v>388</v>
      </c>
      <c r="C360" s="7"/>
      <c r="D360" s="7"/>
      <c r="E360" s="7"/>
      <c r="F360" s="7"/>
      <c r="H360" s="27"/>
      <c r="J360" s="27"/>
      <c r="K360" s="7"/>
      <c r="L360" s="27"/>
      <c r="M360" s="7"/>
      <c r="N360" s="27"/>
      <c r="O360" s="7"/>
      <c r="P360" s="7"/>
      <c r="Q360" s="7"/>
    </row>
    <row r="361" spans="1:17" ht="12.75" customHeight="1">
      <c r="A361" s="74"/>
      <c r="C361" s="7"/>
      <c r="D361" s="7"/>
      <c r="E361" s="7"/>
      <c r="F361" s="7"/>
      <c r="H361" s="27"/>
      <c r="J361" s="27"/>
      <c r="K361" s="7"/>
      <c r="L361" s="27"/>
      <c r="M361" s="7"/>
      <c r="N361" s="27"/>
      <c r="O361" s="7"/>
      <c r="P361" s="7"/>
      <c r="Q361" s="7"/>
    </row>
    <row r="362" spans="1:17" ht="15.75" customHeight="1">
      <c r="A362" s="83" t="s">
        <v>197</v>
      </c>
      <c r="B362" s="47" t="s">
        <v>286</v>
      </c>
      <c r="C362" s="46"/>
      <c r="D362" s="46"/>
      <c r="E362" s="46"/>
      <c r="F362" s="46"/>
      <c r="G362" s="46"/>
      <c r="H362" s="46"/>
      <c r="I362" s="46"/>
      <c r="J362" s="46"/>
      <c r="K362" s="46"/>
      <c r="L362" s="46"/>
      <c r="M362" s="46"/>
      <c r="N362" s="7"/>
      <c r="O362" s="7"/>
      <c r="P362" s="7"/>
      <c r="Q362" s="7"/>
    </row>
    <row r="363" spans="1:17" ht="15.75" customHeight="1">
      <c r="A363" s="74"/>
      <c r="B363" s="12" t="s">
        <v>77</v>
      </c>
      <c r="E363" s="46"/>
      <c r="F363" s="46"/>
      <c r="G363" s="46"/>
      <c r="H363" s="46"/>
      <c r="I363" s="46"/>
      <c r="J363" s="46"/>
      <c r="K363" s="46"/>
      <c r="L363" s="46"/>
      <c r="M363" s="46"/>
      <c r="N363" s="7"/>
      <c r="O363" s="7"/>
      <c r="P363" s="7"/>
      <c r="Q363" s="7"/>
    </row>
    <row r="364" spans="1:17" ht="15.75" customHeight="1">
      <c r="A364" s="74"/>
      <c r="B364" s="12" t="s">
        <v>76</v>
      </c>
      <c r="E364" s="46"/>
      <c r="F364" s="46"/>
      <c r="G364" s="46"/>
      <c r="H364" s="46"/>
      <c r="I364" s="46"/>
      <c r="J364" s="46"/>
      <c r="K364" s="46"/>
      <c r="L364" s="46"/>
      <c r="M364" s="46"/>
      <c r="N364" s="7"/>
      <c r="O364" s="7"/>
      <c r="P364" s="7"/>
      <c r="Q364" s="7"/>
    </row>
    <row r="365" spans="1:17" ht="6" customHeight="1">
      <c r="A365" s="74"/>
      <c r="C365" s="46"/>
      <c r="D365" s="46"/>
      <c r="E365" s="46"/>
      <c r="F365" s="46"/>
      <c r="G365" s="46"/>
      <c r="H365" s="46"/>
      <c r="I365" s="46"/>
      <c r="J365" s="46"/>
      <c r="K365" s="46"/>
      <c r="L365" s="46"/>
      <c r="M365" s="46"/>
      <c r="N365" s="7"/>
      <c r="O365" s="7"/>
      <c r="P365" s="7"/>
      <c r="Q365" s="7"/>
    </row>
    <row r="366" spans="1:17" ht="15.75" customHeight="1">
      <c r="A366" s="74"/>
      <c r="B366" s="7" t="s">
        <v>55</v>
      </c>
      <c r="C366" s="7"/>
      <c r="D366" s="7"/>
      <c r="E366" s="7"/>
      <c r="F366" s="7"/>
      <c r="J366" s="7"/>
      <c r="K366" s="7"/>
      <c r="L366" s="7"/>
      <c r="M366" s="56"/>
      <c r="N366" s="7"/>
      <c r="O366" s="7"/>
      <c r="P366" s="7"/>
      <c r="Q366" s="7"/>
    </row>
    <row r="367" spans="1:17" ht="15.75" customHeight="1">
      <c r="A367" s="74"/>
      <c r="C367" s="7"/>
      <c r="D367" s="7"/>
      <c r="E367" s="7"/>
      <c r="F367" s="7"/>
      <c r="I367" s="12"/>
      <c r="K367" s="27" t="s">
        <v>195</v>
      </c>
      <c r="L367" s="7"/>
      <c r="M367" s="55"/>
      <c r="N367" s="7"/>
      <c r="O367" s="7"/>
      <c r="P367" s="7"/>
      <c r="Q367" s="7"/>
    </row>
    <row r="368" spans="1:17" ht="15.75" customHeight="1">
      <c r="A368" s="74"/>
      <c r="B368" s="7" t="s">
        <v>56</v>
      </c>
      <c r="C368" s="7"/>
      <c r="D368" s="7"/>
      <c r="E368" s="7"/>
      <c r="F368" s="7"/>
      <c r="I368" s="12"/>
      <c r="K368" s="7">
        <v>433200</v>
      </c>
      <c r="L368" s="7"/>
      <c r="M368" s="70"/>
      <c r="N368" s="7"/>
      <c r="O368" s="7"/>
      <c r="P368" s="7"/>
      <c r="Q368" s="7"/>
    </row>
    <row r="369" spans="1:17" ht="15.75" customHeight="1">
      <c r="A369" s="74"/>
      <c r="B369" s="7" t="s">
        <v>492</v>
      </c>
      <c r="C369" s="7"/>
      <c r="D369" s="7"/>
      <c r="E369" s="7"/>
      <c r="F369" s="7"/>
      <c r="I369" s="12"/>
      <c r="K369" s="7">
        <v>200</v>
      </c>
      <c r="L369" s="7"/>
      <c r="M369" s="70"/>
      <c r="N369" s="7"/>
      <c r="O369" s="7"/>
      <c r="P369" s="7"/>
      <c r="Q369" s="7"/>
    </row>
    <row r="370" spans="1:17" ht="15.75" customHeight="1" thickBot="1">
      <c r="A370" s="74"/>
      <c r="B370" s="12" t="s">
        <v>57</v>
      </c>
      <c r="C370" s="7"/>
      <c r="D370" s="7"/>
      <c r="E370" s="7"/>
      <c r="F370" s="7"/>
      <c r="I370" s="49"/>
      <c r="K370" s="160">
        <v>433400</v>
      </c>
      <c r="L370" s="7"/>
      <c r="M370" s="26"/>
      <c r="N370" s="7"/>
      <c r="O370" s="7"/>
      <c r="P370" s="7"/>
      <c r="Q370" s="7"/>
    </row>
    <row r="371" spans="1:17" ht="8.25" customHeight="1" thickTop="1">
      <c r="A371" s="74"/>
      <c r="C371" s="7"/>
      <c r="D371" s="7"/>
      <c r="E371" s="7"/>
      <c r="F371" s="7"/>
      <c r="I371" s="25"/>
      <c r="J371" s="7"/>
      <c r="K371" s="27"/>
      <c r="L371" s="7"/>
      <c r="M371" s="56"/>
      <c r="N371" s="7"/>
      <c r="O371" s="7"/>
      <c r="P371" s="7"/>
      <c r="Q371" s="7"/>
    </row>
    <row r="372" spans="1:17" ht="15.75" customHeight="1">
      <c r="A372" s="74"/>
      <c r="B372" s="12" t="s">
        <v>58</v>
      </c>
      <c r="C372" s="7"/>
      <c r="D372" s="7"/>
      <c r="E372" s="7"/>
      <c r="F372" s="7"/>
      <c r="J372" s="7"/>
      <c r="K372" s="27"/>
      <c r="L372" s="7"/>
      <c r="M372" s="7"/>
      <c r="N372" s="7"/>
      <c r="O372" s="7"/>
      <c r="P372" s="7"/>
      <c r="Q372" s="7"/>
    </row>
    <row r="373" spans="1:17" ht="15.75" customHeight="1">
      <c r="A373" s="74"/>
      <c r="B373" s="12" t="s">
        <v>493</v>
      </c>
      <c r="C373" s="7"/>
      <c r="D373" s="7"/>
      <c r="E373" s="7"/>
      <c r="F373" s="7"/>
      <c r="J373" s="7"/>
      <c r="K373" s="27"/>
      <c r="L373" s="7"/>
      <c r="M373" s="7"/>
      <c r="N373" s="7"/>
      <c r="O373" s="7"/>
      <c r="P373" s="7"/>
      <c r="Q373" s="7"/>
    </row>
    <row r="374" spans="1:17" ht="7.5" customHeight="1">
      <c r="A374" s="74"/>
      <c r="C374" s="7"/>
      <c r="D374" s="7"/>
      <c r="E374" s="7"/>
      <c r="F374" s="7"/>
      <c r="H374" s="27"/>
      <c r="J374" s="27"/>
      <c r="K374" s="7"/>
      <c r="L374" s="27"/>
      <c r="M374" s="7"/>
      <c r="N374" s="27"/>
      <c r="O374" s="7"/>
      <c r="P374" s="7"/>
      <c r="Q374" s="7"/>
    </row>
    <row r="375" spans="1:17" ht="15.75">
      <c r="A375" s="74"/>
      <c r="B375" s="12" t="s">
        <v>59</v>
      </c>
      <c r="C375" s="7"/>
      <c r="D375" s="7"/>
      <c r="E375" s="7"/>
      <c r="F375" s="7"/>
      <c r="H375" s="27"/>
      <c r="J375" s="27"/>
      <c r="K375" s="7"/>
      <c r="L375" s="27"/>
      <c r="M375" s="7"/>
      <c r="N375" s="27"/>
      <c r="O375" s="7"/>
      <c r="P375" s="7"/>
      <c r="Q375" s="7"/>
    </row>
    <row r="376" spans="1:17" ht="7.5" customHeight="1">
      <c r="A376" s="74"/>
      <c r="C376" s="7"/>
      <c r="D376" s="7"/>
      <c r="E376" s="7"/>
      <c r="F376" s="7"/>
      <c r="H376" s="27"/>
      <c r="J376" s="27"/>
      <c r="K376" s="7"/>
      <c r="L376" s="27"/>
      <c r="M376" s="7"/>
      <c r="N376" s="27"/>
      <c r="O376" s="7"/>
      <c r="P376" s="7"/>
      <c r="Q376" s="7"/>
    </row>
    <row r="377" spans="1:17" ht="15.75">
      <c r="A377" s="74"/>
      <c r="B377" s="12" t="s">
        <v>39</v>
      </c>
      <c r="C377" s="7"/>
      <c r="D377" s="7"/>
      <c r="E377" s="7"/>
      <c r="F377" s="7"/>
      <c r="H377" s="27"/>
      <c r="J377" s="27"/>
      <c r="K377" s="7"/>
      <c r="L377" s="27"/>
      <c r="M377" s="7"/>
      <c r="N377" s="27"/>
      <c r="O377" s="7"/>
      <c r="P377" s="7"/>
      <c r="Q377" s="7"/>
    </row>
    <row r="378" spans="1:17" ht="15.75">
      <c r="A378" s="74"/>
      <c r="B378" s="12" t="s">
        <v>449</v>
      </c>
      <c r="C378" s="7"/>
      <c r="D378" s="7"/>
      <c r="E378" s="7"/>
      <c r="F378" s="7"/>
      <c r="H378" s="27"/>
      <c r="J378" s="27"/>
      <c r="K378" s="7"/>
      <c r="L378" s="27"/>
      <c r="M378" s="7"/>
      <c r="N378" s="27"/>
      <c r="O378" s="7"/>
      <c r="P378" s="7"/>
      <c r="Q378" s="7"/>
    </row>
    <row r="379" spans="1:17" ht="15.75">
      <c r="A379" s="74"/>
      <c r="B379" s="12" t="s">
        <v>450</v>
      </c>
      <c r="C379" s="7"/>
      <c r="D379" s="7"/>
      <c r="E379" s="7"/>
      <c r="F379" s="7"/>
      <c r="H379" s="27"/>
      <c r="J379" s="27"/>
      <c r="K379" s="7"/>
      <c r="L379" s="27"/>
      <c r="M379" s="7"/>
      <c r="N379" s="27"/>
      <c r="O379" s="7"/>
      <c r="P379" s="7"/>
      <c r="Q379" s="7"/>
    </row>
    <row r="380" spans="1:17" ht="7.5" customHeight="1">
      <c r="A380" s="74"/>
      <c r="C380" s="7"/>
      <c r="D380" s="7"/>
      <c r="E380" s="7"/>
      <c r="F380" s="7"/>
      <c r="H380" s="27"/>
      <c r="J380" s="27"/>
      <c r="K380" s="7"/>
      <c r="L380" s="27"/>
      <c r="M380" s="7"/>
      <c r="N380" s="27"/>
      <c r="O380" s="7"/>
      <c r="P380" s="7"/>
      <c r="Q380" s="7"/>
    </row>
    <row r="381" spans="1:17" ht="15.75">
      <c r="A381" s="74"/>
      <c r="B381" s="12" t="s">
        <v>395</v>
      </c>
      <c r="C381" s="7"/>
      <c r="D381" s="7"/>
      <c r="E381" s="7"/>
      <c r="F381" s="7"/>
      <c r="H381" s="27"/>
      <c r="J381" s="27"/>
      <c r="K381" s="7"/>
      <c r="L381" s="27"/>
      <c r="M381" s="7"/>
      <c r="N381" s="27"/>
      <c r="O381" s="7"/>
      <c r="P381" s="7"/>
      <c r="Q381" s="7"/>
    </row>
    <row r="382" spans="1:17" ht="15.75">
      <c r="A382" s="74"/>
      <c r="B382" s="12" t="s">
        <v>396</v>
      </c>
      <c r="C382" s="7"/>
      <c r="D382" s="7"/>
      <c r="E382" s="7"/>
      <c r="F382" s="7"/>
      <c r="H382" s="27"/>
      <c r="J382" s="27"/>
      <c r="K382" s="7"/>
      <c r="L382" s="27"/>
      <c r="M382" s="7"/>
      <c r="N382" s="27"/>
      <c r="O382" s="7"/>
      <c r="P382" s="7"/>
      <c r="Q382" s="7"/>
    </row>
    <row r="383" spans="1:17" ht="15.75">
      <c r="A383" s="74"/>
      <c r="B383" s="12" t="s">
        <v>91</v>
      </c>
      <c r="C383" s="7"/>
      <c r="D383" s="7"/>
      <c r="E383" s="7"/>
      <c r="F383" s="7"/>
      <c r="H383" s="27"/>
      <c r="J383" s="27"/>
      <c r="K383" s="7"/>
      <c r="L383" s="27"/>
      <c r="M383" s="7"/>
      <c r="N383" s="27"/>
      <c r="O383" s="7"/>
      <c r="P383" s="7"/>
      <c r="Q383" s="7"/>
    </row>
    <row r="384" spans="1:17" ht="9" customHeight="1">
      <c r="A384" s="74"/>
      <c r="C384" s="7"/>
      <c r="D384" s="7"/>
      <c r="E384" s="7"/>
      <c r="F384" s="7"/>
      <c r="H384" s="27"/>
      <c r="J384" s="27"/>
      <c r="K384" s="7"/>
      <c r="L384" s="27"/>
      <c r="M384" s="7"/>
      <c r="N384" s="27"/>
      <c r="O384" s="7"/>
      <c r="P384" s="7"/>
      <c r="Q384" s="7"/>
    </row>
    <row r="385" spans="1:17" ht="15.75">
      <c r="A385" s="83" t="s">
        <v>200</v>
      </c>
      <c r="B385" s="47" t="s">
        <v>287</v>
      </c>
      <c r="C385" s="7"/>
      <c r="D385" s="7"/>
      <c r="E385" s="7"/>
      <c r="F385" s="7"/>
      <c r="H385" s="27"/>
      <c r="J385" s="27"/>
      <c r="K385" s="7"/>
      <c r="L385" s="27"/>
      <c r="M385" s="7"/>
      <c r="N385" s="27"/>
      <c r="O385" s="7"/>
      <c r="P385" s="7"/>
      <c r="Q385" s="7"/>
    </row>
    <row r="386" spans="1:17" ht="15.75">
      <c r="A386" s="74"/>
      <c r="B386" s="12" t="s">
        <v>331</v>
      </c>
      <c r="C386" s="7"/>
      <c r="D386" s="7"/>
      <c r="E386" s="7"/>
      <c r="F386" s="7"/>
      <c r="H386" s="27"/>
      <c r="J386" s="27"/>
      <c r="K386" s="7"/>
      <c r="L386" s="27"/>
      <c r="M386" s="7"/>
      <c r="N386" s="27"/>
      <c r="O386" s="7"/>
      <c r="P386" s="7"/>
      <c r="Q386" s="7"/>
    </row>
    <row r="387" spans="1:17" ht="12.75" customHeight="1">
      <c r="A387" s="74"/>
      <c r="C387" s="7"/>
      <c r="D387" s="7"/>
      <c r="E387" s="7"/>
      <c r="F387" s="7"/>
      <c r="H387" s="27"/>
      <c r="J387" s="27"/>
      <c r="K387" s="7"/>
      <c r="L387" s="27"/>
      <c r="M387" s="7"/>
      <c r="N387" s="27"/>
      <c r="O387" s="7"/>
      <c r="P387" s="7"/>
      <c r="Q387" s="7"/>
    </row>
    <row r="388" spans="1:17" ht="15.75" customHeight="1">
      <c r="A388" s="83" t="s">
        <v>201</v>
      </c>
      <c r="B388" s="47" t="s">
        <v>60</v>
      </c>
      <c r="C388" s="7"/>
      <c r="D388" s="7"/>
      <c r="E388" s="7"/>
      <c r="F388" s="7"/>
      <c r="J388" s="7"/>
      <c r="K388" s="17"/>
      <c r="L388" s="7"/>
      <c r="M388" s="7"/>
      <c r="N388" s="7"/>
      <c r="O388" s="7"/>
      <c r="P388" s="7"/>
      <c r="Q388" s="7"/>
    </row>
    <row r="389" spans="1:17" ht="15.75" customHeight="1">
      <c r="A389" s="83"/>
      <c r="B389" s="12" t="s">
        <v>342</v>
      </c>
      <c r="C389" s="7"/>
      <c r="D389" s="7"/>
      <c r="E389" s="7"/>
      <c r="F389" s="7"/>
      <c r="J389" s="7"/>
      <c r="K389" s="17"/>
      <c r="L389" s="7"/>
      <c r="M389" s="7"/>
      <c r="N389" s="7"/>
      <c r="O389" s="7"/>
      <c r="P389" s="7"/>
      <c r="Q389" s="7"/>
    </row>
    <row r="390" spans="1:17" ht="13.5" customHeight="1" hidden="1">
      <c r="A390" s="74"/>
      <c r="B390" s="47" t="s">
        <v>0</v>
      </c>
      <c r="C390" s="7"/>
      <c r="D390" s="7"/>
      <c r="E390" s="7"/>
      <c r="F390" s="7"/>
      <c r="G390" s="17"/>
      <c r="H390" s="17" t="s">
        <v>265</v>
      </c>
      <c r="L390" s="18" t="s">
        <v>323</v>
      </c>
      <c r="M390" s="7"/>
      <c r="N390" s="7"/>
      <c r="O390" s="7"/>
      <c r="P390" s="7"/>
      <c r="Q390" s="7"/>
    </row>
    <row r="391" spans="1:17" ht="13.5" customHeight="1" hidden="1">
      <c r="A391" s="74"/>
      <c r="B391" s="12" t="s">
        <v>342</v>
      </c>
      <c r="C391" s="7"/>
      <c r="D391" s="7"/>
      <c r="E391" s="7"/>
      <c r="F391" s="7"/>
      <c r="G391" s="17" t="s">
        <v>319</v>
      </c>
      <c r="I391" s="17" t="s">
        <v>152</v>
      </c>
      <c r="K391" s="17" t="s">
        <v>319</v>
      </c>
      <c r="L391" s="7"/>
      <c r="M391" s="17" t="s">
        <v>152</v>
      </c>
      <c r="N391" s="7"/>
      <c r="O391" s="7"/>
      <c r="P391" s="7"/>
      <c r="Q391" s="7"/>
    </row>
    <row r="392" spans="1:17" ht="13.5" customHeight="1" hidden="1">
      <c r="A392" s="74"/>
      <c r="C392" s="7"/>
      <c r="D392" s="7"/>
      <c r="E392" s="7"/>
      <c r="F392" s="7"/>
      <c r="G392" s="17" t="s">
        <v>430</v>
      </c>
      <c r="I392" s="17" t="s">
        <v>430</v>
      </c>
      <c r="K392" s="17" t="s">
        <v>430</v>
      </c>
      <c r="L392" s="7"/>
      <c r="M392" s="17" t="s">
        <v>430</v>
      </c>
      <c r="N392" s="7"/>
      <c r="O392" s="7"/>
      <c r="P392" s="7"/>
      <c r="Q392" s="7"/>
    </row>
    <row r="393" spans="1:17" ht="13.5" customHeight="1" hidden="1">
      <c r="A393" s="74"/>
      <c r="C393" s="7"/>
      <c r="D393" s="7"/>
      <c r="E393" s="7"/>
      <c r="F393" s="7"/>
      <c r="G393" s="55" t="s">
        <v>154</v>
      </c>
      <c r="H393" s="17"/>
      <c r="I393" s="17" t="s">
        <v>154</v>
      </c>
      <c r="K393" s="55" t="s">
        <v>154</v>
      </c>
      <c r="L393" s="17"/>
      <c r="M393" s="17" t="s">
        <v>154</v>
      </c>
      <c r="N393" s="7"/>
      <c r="O393" s="7"/>
      <c r="P393" s="7"/>
      <c r="Q393" s="7"/>
    </row>
    <row r="394" spans="1:17" ht="13.5" customHeight="1" hidden="1">
      <c r="A394" s="74"/>
      <c r="C394" s="7"/>
      <c r="D394" s="7"/>
      <c r="E394" s="7"/>
      <c r="F394" s="7"/>
      <c r="G394" s="55" t="s">
        <v>389</v>
      </c>
      <c r="H394" s="17"/>
      <c r="I394" s="55" t="s">
        <v>343</v>
      </c>
      <c r="K394" s="55" t="s">
        <v>389</v>
      </c>
      <c r="L394" s="17"/>
      <c r="M394" s="55" t="s">
        <v>343</v>
      </c>
      <c r="N394" s="7"/>
      <c r="O394" s="7"/>
      <c r="P394" s="7"/>
      <c r="Q394" s="7"/>
    </row>
    <row r="395" spans="1:17" ht="15.75" customHeight="1" hidden="1">
      <c r="A395" s="74"/>
      <c r="C395" s="7"/>
      <c r="D395" s="7"/>
      <c r="E395" s="7"/>
      <c r="F395" s="7"/>
      <c r="G395" s="17" t="s">
        <v>120</v>
      </c>
      <c r="I395" s="17" t="s">
        <v>120</v>
      </c>
      <c r="K395" s="17" t="s">
        <v>120</v>
      </c>
      <c r="L395" s="7"/>
      <c r="M395" s="17" t="s">
        <v>120</v>
      </c>
      <c r="N395" s="7"/>
      <c r="O395" s="7"/>
      <c r="P395" s="7"/>
      <c r="Q395" s="7"/>
    </row>
    <row r="396" spans="1:17" ht="15.75" customHeight="1" hidden="1">
      <c r="A396" s="74"/>
      <c r="D396" s="7"/>
      <c r="E396" s="7"/>
      <c r="F396" s="7"/>
      <c r="G396" s="77">
        <v>1090.8</v>
      </c>
      <c r="H396" s="50"/>
      <c r="I396" s="50">
        <v>49305.037000000004</v>
      </c>
      <c r="K396" s="50">
        <v>-2973.6621700000005</v>
      </c>
      <c r="L396" s="50"/>
      <c r="M396" s="50">
        <v>-2676.5530000000003</v>
      </c>
      <c r="N396" s="7"/>
      <c r="O396" s="7"/>
      <c r="P396" s="7"/>
      <c r="Q396" s="7"/>
    </row>
    <row r="397" spans="1:17" ht="15.75" customHeight="1" hidden="1">
      <c r="A397" s="74"/>
      <c r="D397" s="7"/>
      <c r="E397" s="7"/>
      <c r="F397" s="7"/>
      <c r="G397" s="77">
        <v>34504.25359</v>
      </c>
      <c r="H397" s="50"/>
      <c r="I397" s="50">
        <v>25255.974000000002</v>
      </c>
      <c r="K397" s="50">
        <v>667.38523</v>
      </c>
      <c r="L397" s="50"/>
      <c r="M397" s="50">
        <v>-700.43</v>
      </c>
      <c r="N397" s="7"/>
      <c r="O397" s="7"/>
      <c r="P397" s="7"/>
      <c r="Q397" s="7"/>
    </row>
    <row r="398" spans="1:17" ht="15.75" customHeight="1" hidden="1">
      <c r="A398" s="74"/>
      <c r="B398" s="7" t="s">
        <v>198</v>
      </c>
      <c r="D398" s="7"/>
      <c r="E398" s="7"/>
      <c r="F398" s="7"/>
      <c r="G398" s="161">
        <v>979.81234</v>
      </c>
      <c r="H398" s="161"/>
      <c r="I398" s="161">
        <v>175.42800000000003</v>
      </c>
      <c r="K398" s="161">
        <v>0.7225500000000693</v>
      </c>
      <c r="L398" s="161"/>
      <c r="M398" s="161">
        <v>-1833.128</v>
      </c>
      <c r="N398" s="7"/>
      <c r="O398" s="7"/>
      <c r="P398" s="7"/>
      <c r="Q398" s="7"/>
    </row>
    <row r="399" spans="1:17" ht="15.75" customHeight="1" hidden="1">
      <c r="A399" s="74"/>
      <c r="B399" s="7" t="s">
        <v>199</v>
      </c>
      <c r="D399" s="7"/>
      <c r="E399" s="7"/>
      <c r="F399" s="7"/>
      <c r="G399" s="77">
        <v>36574.96593</v>
      </c>
      <c r="H399" s="50"/>
      <c r="I399" s="77">
        <v>74736.439</v>
      </c>
      <c r="K399" s="77">
        <v>-2305.5543900000007</v>
      </c>
      <c r="L399" s="50"/>
      <c r="M399" s="77">
        <v>-5210.111000000001</v>
      </c>
      <c r="N399" s="7"/>
      <c r="O399" s="7"/>
      <c r="P399" s="7"/>
      <c r="Q399" s="7"/>
    </row>
    <row r="400" spans="1:17" ht="15.75" customHeight="1" hidden="1">
      <c r="A400" s="74"/>
      <c r="B400" s="7" t="s">
        <v>336</v>
      </c>
      <c r="D400" s="7"/>
      <c r="E400" s="7"/>
      <c r="F400" s="7"/>
      <c r="G400" s="77">
        <v>-923.852</v>
      </c>
      <c r="H400" s="50"/>
      <c r="I400" s="50">
        <v>-11205.267</v>
      </c>
      <c r="K400" s="50">
        <v>-358.5288124</v>
      </c>
      <c r="L400" s="50"/>
      <c r="M400" s="50">
        <v>677.375</v>
      </c>
      <c r="N400" s="7"/>
      <c r="O400" s="7"/>
      <c r="P400" s="7"/>
      <c r="Q400" s="7"/>
    </row>
    <row r="401" spans="1:17" ht="3.75" customHeight="1" hidden="1">
      <c r="A401" s="74"/>
      <c r="B401" s="7"/>
      <c r="C401" s="7"/>
      <c r="D401" s="7"/>
      <c r="E401" s="7"/>
      <c r="F401" s="7"/>
      <c r="G401" s="77"/>
      <c r="H401" s="50"/>
      <c r="I401" s="50"/>
      <c r="K401" s="50"/>
      <c r="L401" s="50"/>
      <c r="M401" s="50"/>
      <c r="N401" s="7"/>
      <c r="O401" s="7"/>
      <c r="P401" s="7"/>
      <c r="Q401" s="7"/>
    </row>
    <row r="402" spans="1:17" ht="16.5" customHeight="1" hidden="1" thickBot="1">
      <c r="A402" s="74"/>
      <c r="B402" s="7" t="s">
        <v>320</v>
      </c>
      <c r="C402" s="7"/>
      <c r="D402" s="7"/>
      <c r="E402" s="7"/>
      <c r="F402" s="7"/>
      <c r="G402" s="53">
        <v>35651.11393</v>
      </c>
      <c r="H402" s="53"/>
      <c r="I402" s="53">
        <v>63531.172</v>
      </c>
      <c r="K402" s="53">
        <v>-2664.0832024000006</v>
      </c>
      <c r="L402" s="53"/>
      <c r="M402" s="53">
        <v>-4532.736000000001</v>
      </c>
      <c r="N402" s="7"/>
      <c r="O402" s="7"/>
      <c r="P402" s="7"/>
      <c r="Q402" s="7"/>
    </row>
    <row r="403" spans="1:17" ht="12.75" customHeight="1">
      <c r="A403" s="74"/>
      <c r="C403" s="7"/>
      <c r="D403" s="7"/>
      <c r="E403" s="7"/>
      <c r="F403" s="7"/>
      <c r="J403" s="7"/>
      <c r="K403" s="7"/>
      <c r="L403" s="7"/>
      <c r="M403" s="7"/>
      <c r="N403" s="7"/>
      <c r="O403" s="7"/>
      <c r="P403" s="7"/>
      <c r="Q403" s="7"/>
    </row>
    <row r="404" spans="1:17" ht="15.75">
      <c r="A404" s="83" t="s">
        <v>202</v>
      </c>
      <c r="B404" s="47" t="s">
        <v>288</v>
      </c>
      <c r="C404" s="7"/>
      <c r="D404" s="7"/>
      <c r="E404" s="7"/>
      <c r="F404" s="7"/>
      <c r="H404" s="27"/>
      <c r="J404" s="27"/>
      <c r="K404" s="7"/>
      <c r="L404" s="27"/>
      <c r="M404" s="7"/>
      <c r="N404" s="27"/>
      <c r="O404" s="7"/>
      <c r="P404" s="7"/>
      <c r="Q404" s="7"/>
    </row>
    <row r="405" spans="1:17" ht="15.75">
      <c r="A405" s="74"/>
      <c r="B405" s="12" t="s">
        <v>78</v>
      </c>
      <c r="C405" s="7"/>
      <c r="D405" s="7"/>
      <c r="E405" s="7"/>
      <c r="F405" s="7"/>
      <c r="H405" s="27"/>
      <c r="J405" s="27"/>
      <c r="K405" s="7"/>
      <c r="L405" s="27"/>
      <c r="M405" s="7"/>
      <c r="N405" s="27"/>
      <c r="O405" s="7"/>
      <c r="P405" s="7"/>
      <c r="Q405" s="7"/>
    </row>
    <row r="406" spans="1:17" ht="15.75">
      <c r="A406" s="74"/>
      <c r="B406" s="12" t="s">
        <v>1</v>
      </c>
      <c r="C406" s="7"/>
      <c r="D406" s="7"/>
      <c r="E406" s="7"/>
      <c r="F406" s="7"/>
      <c r="H406" s="27"/>
      <c r="J406" s="27"/>
      <c r="K406" s="7"/>
      <c r="L406" s="27"/>
      <c r="M406" s="7"/>
      <c r="N406" s="27"/>
      <c r="O406" s="7"/>
      <c r="P406" s="7"/>
      <c r="Q406" s="7"/>
    </row>
    <row r="407" spans="1:17" ht="15.75">
      <c r="A407" s="74"/>
      <c r="C407" s="7"/>
      <c r="D407" s="7"/>
      <c r="E407" s="7"/>
      <c r="F407" s="7"/>
      <c r="H407" s="27"/>
      <c r="J407" s="27"/>
      <c r="K407" s="7"/>
      <c r="L407" s="27"/>
      <c r="M407" s="7"/>
      <c r="N407" s="27"/>
      <c r="O407" s="7"/>
      <c r="P407" s="7"/>
      <c r="Q407" s="7"/>
    </row>
    <row r="408" spans="1:17" ht="15.75">
      <c r="A408" s="83" t="s">
        <v>203</v>
      </c>
      <c r="B408" s="72" t="s">
        <v>437</v>
      </c>
      <c r="C408" s="7"/>
      <c r="D408" s="7"/>
      <c r="E408" s="7"/>
      <c r="F408" s="7"/>
      <c r="H408" s="27"/>
      <c r="J408" s="27"/>
      <c r="K408" s="7"/>
      <c r="L408" s="27"/>
      <c r="M408" s="7"/>
      <c r="N408" s="27"/>
      <c r="O408" s="7"/>
      <c r="P408" s="7"/>
      <c r="Q408" s="7"/>
    </row>
    <row r="409" spans="1:17" ht="15.75">
      <c r="A409" s="74"/>
      <c r="B409" s="12" t="s">
        <v>330</v>
      </c>
      <c r="C409" s="7"/>
      <c r="D409" s="7"/>
      <c r="E409" s="7"/>
      <c r="F409" s="7"/>
      <c r="H409" s="27"/>
      <c r="J409" s="27"/>
      <c r="K409" s="7"/>
      <c r="L409" s="27"/>
      <c r="M409" s="7"/>
      <c r="N409" s="27"/>
      <c r="O409" s="7"/>
      <c r="P409" s="7"/>
      <c r="Q409" s="7"/>
    </row>
    <row r="410" spans="1:17" ht="15.75">
      <c r="A410" s="74"/>
      <c r="B410" s="12" t="s">
        <v>66</v>
      </c>
      <c r="C410" s="7"/>
      <c r="D410" s="7"/>
      <c r="E410" s="7"/>
      <c r="F410" s="7"/>
      <c r="H410" s="27"/>
      <c r="J410" s="27"/>
      <c r="K410" s="7"/>
      <c r="L410" s="27"/>
      <c r="M410" s="7"/>
      <c r="N410" s="27"/>
      <c r="O410" s="7"/>
      <c r="P410" s="7"/>
      <c r="Q410" s="7"/>
    </row>
    <row r="411" spans="1:17" ht="15.75">
      <c r="A411" s="74"/>
      <c r="B411" s="12" t="s">
        <v>2</v>
      </c>
      <c r="C411" s="7"/>
      <c r="D411" s="7"/>
      <c r="E411" s="7"/>
      <c r="F411" s="7"/>
      <c r="H411" s="27"/>
      <c r="J411" s="27"/>
      <c r="K411" s="7"/>
      <c r="L411" s="27"/>
      <c r="M411" s="7"/>
      <c r="N411" s="27"/>
      <c r="O411" s="7"/>
      <c r="P411" s="7"/>
      <c r="Q411" s="7"/>
    </row>
    <row r="412" spans="1:17" ht="15.75">
      <c r="A412" s="74"/>
      <c r="B412" s="12" t="s">
        <v>3</v>
      </c>
      <c r="C412" s="7"/>
      <c r="D412" s="7"/>
      <c r="E412" s="7"/>
      <c r="F412" s="7"/>
      <c r="H412" s="27"/>
      <c r="J412" s="27"/>
      <c r="K412" s="7"/>
      <c r="L412" s="27"/>
      <c r="M412" s="7"/>
      <c r="N412" s="27"/>
      <c r="O412" s="7"/>
      <c r="P412" s="7"/>
      <c r="Q412" s="7"/>
    </row>
    <row r="413" spans="1:17" ht="15.75">
      <c r="A413" s="74"/>
      <c r="B413" s="12" t="s">
        <v>92</v>
      </c>
      <c r="C413" s="7"/>
      <c r="D413" s="7"/>
      <c r="E413" s="7"/>
      <c r="F413" s="7"/>
      <c r="H413" s="27"/>
      <c r="J413" s="27"/>
      <c r="K413" s="7"/>
      <c r="L413" s="27"/>
      <c r="M413" s="7"/>
      <c r="N413" s="27"/>
      <c r="O413" s="7"/>
      <c r="P413" s="7"/>
      <c r="Q413" s="7"/>
    </row>
    <row r="414" spans="1:17" ht="15.75">
      <c r="A414" s="74"/>
      <c r="B414" s="12" t="s">
        <v>465</v>
      </c>
      <c r="C414" s="7"/>
      <c r="D414" s="7"/>
      <c r="E414" s="7"/>
      <c r="F414" s="7"/>
      <c r="H414" s="27"/>
      <c r="J414" s="27"/>
      <c r="K414" s="7"/>
      <c r="L414" s="27"/>
      <c r="M414" s="7"/>
      <c r="N414" s="27"/>
      <c r="O414" s="7"/>
      <c r="P414" s="7"/>
      <c r="Q414" s="7"/>
    </row>
    <row r="415" spans="1:17" ht="15.75">
      <c r="A415" s="74"/>
      <c r="B415" s="12" t="s">
        <v>27</v>
      </c>
      <c r="C415" s="7"/>
      <c r="D415" s="7"/>
      <c r="E415" s="7"/>
      <c r="F415" s="7"/>
      <c r="H415" s="27"/>
      <c r="J415" s="27"/>
      <c r="K415" s="7"/>
      <c r="L415" s="27"/>
      <c r="M415" s="7"/>
      <c r="N415" s="27"/>
      <c r="O415" s="7"/>
      <c r="P415" s="7"/>
      <c r="Q415" s="7"/>
    </row>
    <row r="416" spans="1:17" ht="9" customHeight="1">
      <c r="A416" s="74"/>
      <c r="C416" s="7"/>
      <c r="D416" s="7"/>
      <c r="E416" s="7"/>
      <c r="F416" s="7"/>
      <c r="H416" s="27"/>
      <c r="J416" s="27"/>
      <c r="K416" s="7"/>
      <c r="L416" s="27"/>
      <c r="M416" s="7"/>
      <c r="N416" s="27"/>
      <c r="O416" s="7"/>
      <c r="P416" s="7"/>
      <c r="Q416" s="7"/>
    </row>
    <row r="417" spans="1:17" ht="16.5" customHeight="1">
      <c r="A417" s="74"/>
      <c r="B417" s="12" t="s">
        <v>329</v>
      </c>
      <c r="C417" s="7"/>
      <c r="D417" s="7"/>
      <c r="E417" s="7"/>
      <c r="F417" s="7"/>
      <c r="H417" s="27"/>
      <c r="J417" s="27"/>
      <c r="K417" s="7"/>
      <c r="L417" s="27"/>
      <c r="M417" s="7"/>
      <c r="N417" s="27"/>
      <c r="O417" s="7"/>
      <c r="P417" s="7"/>
      <c r="Q417" s="7"/>
    </row>
    <row r="418" spans="1:17" ht="16.5" customHeight="1">
      <c r="A418" s="74"/>
      <c r="B418" s="12" t="s">
        <v>93</v>
      </c>
      <c r="C418" s="7"/>
      <c r="D418" s="7"/>
      <c r="E418" s="7"/>
      <c r="F418" s="7"/>
      <c r="H418" s="27"/>
      <c r="J418" s="27"/>
      <c r="K418" s="7"/>
      <c r="L418" s="27"/>
      <c r="M418" s="7"/>
      <c r="N418" s="27"/>
      <c r="O418" s="7"/>
      <c r="P418" s="7"/>
      <c r="Q418" s="7"/>
    </row>
    <row r="419" spans="1:17" ht="12.75" customHeight="1">
      <c r="A419" s="74"/>
      <c r="C419" s="7"/>
      <c r="D419" s="7"/>
      <c r="E419" s="7"/>
      <c r="F419" s="7"/>
      <c r="H419" s="27"/>
      <c r="J419" s="27"/>
      <c r="K419" s="7"/>
      <c r="L419" s="27"/>
      <c r="M419" s="7"/>
      <c r="N419" s="27"/>
      <c r="O419" s="7"/>
      <c r="P419" s="7"/>
      <c r="Q419" s="7"/>
    </row>
    <row r="420" spans="1:17" ht="15.75">
      <c r="A420" s="84" t="s">
        <v>368</v>
      </c>
      <c r="B420" s="65" t="s">
        <v>289</v>
      </c>
      <c r="C420" s="64"/>
      <c r="D420" s="64"/>
      <c r="E420" s="64"/>
      <c r="F420" s="64"/>
      <c r="G420" s="64"/>
      <c r="H420" s="63"/>
      <c r="I420" s="64"/>
      <c r="J420" s="63"/>
      <c r="K420" s="64"/>
      <c r="L420" s="63"/>
      <c r="M420" s="64"/>
      <c r="N420" s="27"/>
      <c r="O420" s="7"/>
      <c r="P420" s="7"/>
      <c r="Q420" s="7"/>
    </row>
    <row r="421" spans="1:17" ht="15.75">
      <c r="A421" s="74"/>
      <c r="B421" s="12" t="s">
        <v>391</v>
      </c>
      <c r="C421" s="7"/>
      <c r="D421" s="7"/>
      <c r="E421" s="7"/>
      <c r="F421" s="7"/>
      <c r="H421" s="27"/>
      <c r="J421" s="27"/>
      <c r="K421" s="7"/>
      <c r="L421" s="27"/>
      <c r="M421" s="7"/>
      <c r="N421" s="27"/>
      <c r="O421" s="7"/>
      <c r="P421" s="7"/>
      <c r="Q421" s="7"/>
    </row>
    <row r="422" spans="1:17" ht="12.75" customHeight="1">
      <c r="A422" s="74"/>
      <c r="C422" s="7"/>
      <c r="D422" s="7"/>
      <c r="E422" s="7"/>
      <c r="F422" s="7"/>
      <c r="H422" s="27"/>
      <c r="J422" s="27"/>
      <c r="K422" s="7"/>
      <c r="L422" s="27"/>
      <c r="M422" s="7"/>
      <c r="N422" s="27"/>
      <c r="O422" s="7"/>
      <c r="P422" s="7"/>
      <c r="Q422" s="7"/>
    </row>
    <row r="423" spans="1:17" ht="15.75" customHeight="1">
      <c r="A423" s="84" t="s">
        <v>113</v>
      </c>
      <c r="B423" s="65" t="s">
        <v>275</v>
      </c>
      <c r="C423" s="64"/>
      <c r="D423" s="64"/>
      <c r="E423" s="64"/>
      <c r="F423" s="7"/>
      <c r="J423" s="7"/>
      <c r="K423" s="7"/>
      <c r="L423" s="7"/>
      <c r="M423" s="7"/>
      <c r="N423" s="7"/>
      <c r="O423" s="7"/>
      <c r="P423" s="7"/>
      <c r="Q423" s="7"/>
    </row>
    <row r="424" spans="1:17" ht="15" customHeight="1">
      <c r="A424" s="74"/>
      <c r="B424" s="12" t="s">
        <v>79</v>
      </c>
      <c r="C424" s="7"/>
      <c r="D424" s="7"/>
      <c r="E424" s="7"/>
      <c r="F424" s="7"/>
      <c r="J424" s="7"/>
      <c r="K424" s="7"/>
      <c r="L424" s="7"/>
      <c r="M424" s="7"/>
      <c r="N424" s="7"/>
      <c r="O424" s="7"/>
      <c r="P424" s="7"/>
      <c r="Q424" s="7"/>
    </row>
    <row r="425" spans="1:17" ht="15" customHeight="1">
      <c r="A425" s="74"/>
      <c r="B425" s="12" t="s">
        <v>397</v>
      </c>
      <c r="C425" s="7"/>
      <c r="D425" s="7"/>
      <c r="E425" s="7"/>
      <c r="F425" s="7"/>
      <c r="J425" s="7"/>
      <c r="K425" s="7"/>
      <c r="L425" s="7"/>
      <c r="M425" s="7"/>
      <c r="N425" s="7"/>
      <c r="O425" s="7"/>
      <c r="P425" s="7"/>
      <c r="Q425" s="7"/>
    </row>
    <row r="426" spans="1:17" ht="15" customHeight="1">
      <c r="A426" s="74"/>
      <c r="B426" s="12" t="s">
        <v>94</v>
      </c>
      <c r="C426" s="7"/>
      <c r="D426" s="7"/>
      <c r="E426" s="7"/>
      <c r="F426" s="7"/>
      <c r="J426" s="7"/>
      <c r="K426" s="7"/>
      <c r="L426" s="7"/>
      <c r="M426" s="7"/>
      <c r="N426" s="7"/>
      <c r="O426" s="7"/>
      <c r="P426" s="7"/>
      <c r="Q426" s="7"/>
    </row>
    <row r="427" spans="1:17" ht="15" customHeight="1">
      <c r="A427" s="74"/>
      <c r="B427" s="12" t="s">
        <v>95</v>
      </c>
      <c r="C427" s="7"/>
      <c r="D427" s="7"/>
      <c r="E427" s="7"/>
      <c r="F427" s="7"/>
      <c r="J427" s="7"/>
      <c r="K427" s="7"/>
      <c r="L427" s="7"/>
      <c r="M427" s="7"/>
      <c r="N427" s="7"/>
      <c r="O427" s="7"/>
      <c r="P427" s="7"/>
      <c r="Q427" s="7"/>
    </row>
    <row r="428" spans="1:17" ht="12.75" customHeight="1">
      <c r="A428" s="74"/>
      <c r="C428" s="7"/>
      <c r="D428" s="7"/>
      <c r="E428" s="7"/>
      <c r="F428" s="7"/>
      <c r="H428" s="27"/>
      <c r="J428" s="27"/>
      <c r="K428" s="7"/>
      <c r="L428" s="27"/>
      <c r="M428" s="7"/>
      <c r="N428" s="27"/>
      <c r="O428" s="7"/>
      <c r="P428" s="7"/>
      <c r="Q428" s="7"/>
    </row>
    <row r="429" spans="1:17" ht="15.75" customHeight="1">
      <c r="A429" s="83" t="s">
        <v>455</v>
      </c>
      <c r="B429" s="47" t="s">
        <v>290</v>
      </c>
      <c r="C429" s="7"/>
      <c r="D429" s="7"/>
      <c r="E429" s="7"/>
      <c r="F429" s="7"/>
      <c r="J429" s="7"/>
      <c r="K429" s="7"/>
      <c r="L429" s="7"/>
      <c r="M429" s="7"/>
      <c r="N429" s="7"/>
      <c r="O429" s="7"/>
      <c r="P429" s="7"/>
      <c r="Q429" s="7"/>
    </row>
    <row r="430" spans="1:17" ht="15.75" customHeight="1">
      <c r="A430" s="74"/>
      <c r="B430" s="12" t="s">
        <v>204</v>
      </c>
      <c r="C430" s="7"/>
      <c r="D430" s="7"/>
      <c r="E430" s="7"/>
      <c r="F430" s="7"/>
      <c r="J430" s="7"/>
      <c r="K430" s="7"/>
      <c r="L430" s="7"/>
      <c r="M430" s="7"/>
      <c r="N430" s="7"/>
      <c r="O430" s="7"/>
      <c r="P430" s="7"/>
      <c r="Q430" s="7"/>
    </row>
    <row r="431" spans="1:17" ht="12.75" customHeight="1">
      <c r="A431" s="74"/>
      <c r="C431" s="7"/>
      <c r="D431" s="7"/>
      <c r="E431" s="7"/>
      <c r="F431" s="7"/>
      <c r="H431" s="27"/>
      <c r="J431" s="27"/>
      <c r="K431" s="7"/>
      <c r="L431" s="27"/>
      <c r="M431" s="7"/>
      <c r="N431" s="27"/>
      <c r="O431" s="7"/>
      <c r="P431" s="7"/>
      <c r="Q431" s="7"/>
    </row>
    <row r="432" spans="1:17" s="92" customFormat="1" ht="15.75">
      <c r="A432" s="84" t="s">
        <v>205</v>
      </c>
      <c r="B432" s="65" t="s">
        <v>291</v>
      </c>
      <c r="C432" s="93"/>
      <c r="D432" s="93"/>
      <c r="E432" s="93"/>
      <c r="F432" s="95"/>
      <c r="G432" s="95"/>
      <c r="H432" s="95"/>
      <c r="I432" s="95"/>
      <c r="J432" s="95"/>
      <c r="K432" s="95"/>
      <c r="L432" s="95"/>
      <c r="M432" s="95"/>
      <c r="N432" s="91"/>
      <c r="O432" s="91"/>
      <c r="P432" s="91"/>
      <c r="Q432" s="91"/>
    </row>
    <row r="433" spans="1:17" ht="13.5" customHeight="1">
      <c r="A433" s="83"/>
      <c r="C433" s="46"/>
      <c r="D433" s="46"/>
      <c r="E433" s="46"/>
      <c r="F433" s="46"/>
      <c r="G433" s="17" t="s">
        <v>148</v>
      </c>
      <c r="I433" s="17" t="s">
        <v>152</v>
      </c>
      <c r="J433" s="7"/>
      <c r="K433" s="17" t="s">
        <v>148</v>
      </c>
      <c r="L433" s="7"/>
      <c r="M433" s="17" t="s">
        <v>152</v>
      </c>
      <c r="N433" s="7"/>
      <c r="O433" s="7"/>
      <c r="P433" s="7"/>
      <c r="Q433" s="7"/>
    </row>
    <row r="434" spans="1:17" ht="14.25" customHeight="1">
      <c r="A434" s="83"/>
      <c r="C434" s="46"/>
      <c r="D434" s="46"/>
      <c r="E434" s="46"/>
      <c r="F434" s="46"/>
      <c r="G434" s="17" t="s">
        <v>153</v>
      </c>
      <c r="H434" s="17"/>
      <c r="I434" s="17" t="s">
        <v>153</v>
      </c>
      <c r="J434" s="17"/>
      <c r="K434" s="17" t="s">
        <v>430</v>
      </c>
      <c r="L434" s="7"/>
      <c r="M434" s="17" t="s">
        <v>430</v>
      </c>
      <c r="N434" s="7"/>
      <c r="O434" s="7"/>
      <c r="P434" s="7"/>
      <c r="Q434" s="7"/>
    </row>
    <row r="435" spans="1:17" ht="14.25" customHeight="1">
      <c r="A435" s="83"/>
      <c r="B435" s="47"/>
      <c r="C435" s="46"/>
      <c r="D435" s="46"/>
      <c r="E435" s="46"/>
      <c r="F435" s="46"/>
      <c r="G435" s="17" t="s">
        <v>154</v>
      </c>
      <c r="H435" s="17"/>
      <c r="I435" s="17" t="s">
        <v>154</v>
      </c>
      <c r="J435" s="17"/>
      <c r="K435" s="17" t="s">
        <v>154</v>
      </c>
      <c r="L435" s="7"/>
      <c r="M435" s="17" t="s">
        <v>154</v>
      </c>
      <c r="N435" s="7"/>
      <c r="O435" s="7"/>
      <c r="P435" s="7"/>
      <c r="Q435" s="7"/>
    </row>
    <row r="436" spans="1:17" ht="13.5" customHeight="1">
      <c r="A436" s="83"/>
      <c r="B436" s="47"/>
      <c r="C436" s="46"/>
      <c r="D436" s="46"/>
      <c r="E436" s="46"/>
      <c r="F436" s="46"/>
      <c r="G436" s="17" t="s">
        <v>389</v>
      </c>
      <c r="H436" s="17"/>
      <c r="I436" s="17" t="s">
        <v>343</v>
      </c>
      <c r="J436" s="17"/>
      <c r="K436" s="17" t="s">
        <v>389</v>
      </c>
      <c r="L436" s="7"/>
      <c r="M436" s="17" t="s">
        <v>343</v>
      </c>
      <c r="N436" s="7"/>
      <c r="O436" s="7"/>
      <c r="P436" s="7"/>
      <c r="Q436" s="7"/>
    </row>
    <row r="437" spans="1:17" ht="13.5" customHeight="1">
      <c r="A437" s="83"/>
      <c r="B437" s="47"/>
      <c r="C437" s="46"/>
      <c r="D437" s="46"/>
      <c r="E437" s="46"/>
      <c r="F437" s="46"/>
      <c r="G437" s="17" t="s">
        <v>155</v>
      </c>
      <c r="H437" s="17"/>
      <c r="I437" s="17" t="s">
        <v>155</v>
      </c>
      <c r="J437" s="17"/>
      <c r="K437" s="17" t="s">
        <v>155</v>
      </c>
      <c r="L437" s="17"/>
      <c r="M437" s="17" t="s">
        <v>155</v>
      </c>
      <c r="N437" s="7"/>
      <c r="O437" s="7"/>
      <c r="P437" s="7"/>
      <c r="Q437" s="7"/>
    </row>
    <row r="438" spans="1:17" ht="12.75" customHeight="1">
      <c r="A438" s="83"/>
      <c r="B438" s="47" t="s">
        <v>265</v>
      </c>
      <c r="C438" s="46"/>
      <c r="D438" s="46"/>
      <c r="E438" s="46"/>
      <c r="F438" s="46"/>
      <c r="G438" s="48"/>
      <c r="H438" s="48"/>
      <c r="I438" s="48"/>
      <c r="J438" s="48"/>
      <c r="K438" s="48"/>
      <c r="L438" s="48"/>
      <c r="M438" s="48"/>
      <c r="N438" s="7"/>
      <c r="O438" s="7"/>
      <c r="P438" s="7"/>
      <c r="Q438" s="7"/>
    </row>
    <row r="439" spans="1:17" ht="13.5" customHeight="1">
      <c r="A439" s="83"/>
      <c r="B439" s="47"/>
      <c r="C439" s="46" t="s">
        <v>143</v>
      </c>
      <c r="D439" s="46"/>
      <c r="E439" s="46"/>
      <c r="F439" s="46"/>
      <c r="G439" s="197">
        <v>7552.410930000001</v>
      </c>
      <c r="H439" s="81"/>
      <c r="I439" s="89">
        <v>8997</v>
      </c>
      <c r="J439" s="81"/>
      <c r="K439" s="89">
        <v>34504.25359</v>
      </c>
      <c r="L439" s="81"/>
      <c r="M439" s="89">
        <v>34399</v>
      </c>
      <c r="N439" s="7"/>
      <c r="O439" s="7"/>
      <c r="P439" s="7"/>
      <c r="Q439" s="7"/>
    </row>
    <row r="440" spans="1:17" ht="13.5" customHeight="1">
      <c r="A440" s="83"/>
      <c r="C440" s="46" t="s">
        <v>118</v>
      </c>
      <c r="D440" s="46"/>
      <c r="E440" s="46"/>
      <c r="F440" s="46"/>
      <c r="G440" s="135">
        <v>0</v>
      </c>
      <c r="H440" s="81"/>
      <c r="I440" s="32">
        <v>514</v>
      </c>
      <c r="J440" s="81"/>
      <c r="K440" s="32">
        <v>0</v>
      </c>
      <c r="L440" s="81"/>
      <c r="M440" s="32">
        <v>15675</v>
      </c>
      <c r="N440" s="7"/>
      <c r="O440" s="7"/>
      <c r="P440" s="7"/>
      <c r="Q440" s="7"/>
    </row>
    <row r="441" spans="1:17" ht="13.5" customHeight="1">
      <c r="A441" s="83"/>
      <c r="B441" s="47"/>
      <c r="C441" s="46" t="s">
        <v>119</v>
      </c>
      <c r="D441" s="46"/>
      <c r="E441" s="46"/>
      <c r="F441" s="46"/>
      <c r="G441" s="198">
        <v>863.5578499999999</v>
      </c>
      <c r="H441" s="81"/>
      <c r="I441" s="113">
        <v>770</v>
      </c>
      <c r="J441" s="81"/>
      <c r="K441" s="113">
        <v>2070.6123399999997</v>
      </c>
      <c r="L441" s="81"/>
      <c r="M441" s="113">
        <v>991</v>
      </c>
      <c r="N441" s="7"/>
      <c r="O441" s="7"/>
      <c r="P441" s="7"/>
      <c r="Q441" s="7"/>
    </row>
    <row r="442" spans="1:17" s="57" customFormat="1" ht="13.5" customHeight="1">
      <c r="A442" s="162"/>
      <c r="B442" s="47"/>
      <c r="C442" s="98"/>
      <c r="D442" s="98"/>
      <c r="E442" s="98"/>
      <c r="F442" s="98"/>
      <c r="G442" s="197">
        <v>8415.968780000001</v>
      </c>
      <c r="H442" s="163"/>
      <c r="I442" s="89">
        <v>10281</v>
      </c>
      <c r="J442" s="163"/>
      <c r="K442" s="89">
        <v>36574.86593</v>
      </c>
      <c r="L442" s="163"/>
      <c r="M442" s="89">
        <v>51065</v>
      </c>
      <c r="N442" s="56"/>
      <c r="O442" s="56"/>
      <c r="P442" s="56"/>
      <c r="Q442" s="56"/>
    </row>
    <row r="443" spans="1:17" s="57" customFormat="1" ht="13.5" customHeight="1">
      <c r="A443" s="162"/>
      <c r="B443" s="47"/>
      <c r="C443" s="98" t="s">
        <v>320</v>
      </c>
      <c r="D443" s="98"/>
      <c r="E443" s="98"/>
      <c r="F443" s="98"/>
      <c r="G443" s="197">
        <v>-520</v>
      </c>
      <c r="H443" s="163"/>
      <c r="I443" s="89">
        <v>-748</v>
      </c>
      <c r="J443" s="163"/>
      <c r="K443" s="89">
        <v>-923.852</v>
      </c>
      <c r="L443" s="163"/>
      <c r="M443" s="89">
        <v>-987</v>
      </c>
      <c r="N443" s="56"/>
      <c r="O443" s="56"/>
      <c r="P443" s="56"/>
      <c r="Q443" s="56"/>
    </row>
    <row r="444" spans="1:17" ht="15" customHeight="1">
      <c r="A444" s="83"/>
      <c r="B444" s="164"/>
      <c r="C444" s="165" t="s">
        <v>130</v>
      </c>
      <c r="D444" s="165"/>
      <c r="E444" s="165"/>
      <c r="F444" s="165"/>
      <c r="G444" s="199">
        <v>7895.968780000001</v>
      </c>
      <c r="H444" s="80"/>
      <c r="I444" s="104">
        <v>9533</v>
      </c>
      <c r="J444" s="80"/>
      <c r="K444" s="104">
        <v>35651.01393</v>
      </c>
      <c r="L444" s="80"/>
      <c r="M444" s="104">
        <v>50078</v>
      </c>
      <c r="N444" s="7"/>
      <c r="O444" s="7"/>
      <c r="P444" s="7"/>
      <c r="Q444" s="7"/>
    </row>
    <row r="445" spans="1:17" ht="7.5" customHeight="1">
      <c r="A445" s="83"/>
      <c r="B445" s="164"/>
      <c r="C445" s="46"/>
      <c r="D445" s="46"/>
      <c r="E445" s="46"/>
      <c r="F445" s="46"/>
      <c r="G445" s="200"/>
      <c r="H445" s="81"/>
      <c r="I445" s="81"/>
      <c r="J445" s="81"/>
      <c r="K445" s="81"/>
      <c r="L445" s="81"/>
      <c r="M445" s="81"/>
      <c r="N445" s="7"/>
      <c r="O445" s="7"/>
      <c r="P445" s="7"/>
      <c r="Q445" s="7"/>
    </row>
    <row r="446" spans="1:17" ht="12.75" customHeight="1">
      <c r="A446" s="83"/>
      <c r="B446" s="47" t="s">
        <v>322</v>
      </c>
      <c r="C446" s="46"/>
      <c r="D446" s="46"/>
      <c r="E446" s="46"/>
      <c r="F446" s="46"/>
      <c r="G446" s="200"/>
      <c r="H446" s="81"/>
      <c r="I446" s="81"/>
      <c r="J446" s="81"/>
      <c r="K446" s="81"/>
      <c r="L446" s="81"/>
      <c r="M446" s="81"/>
      <c r="N446" s="7"/>
      <c r="O446" s="7"/>
      <c r="P446" s="7"/>
      <c r="Q446" s="7"/>
    </row>
    <row r="447" spans="1:17" ht="13.5" customHeight="1">
      <c r="A447" s="83"/>
      <c r="B447" s="47"/>
      <c r="C447" s="46" t="s">
        <v>143</v>
      </c>
      <c r="D447" s="46"/>
      <c r="E447" s="46"/>
      <c r="F447" s="46"/>
      <c r="G447" s="197">
        <v>-39.01882999999998</v>
      </c>
      <c r="H447" s="81"/>
      <c r="I447" s="89">
        <v>29</v>
      </c>
      <c r="J447" s="81"/>
      <c r="K447" s="89">
        <v>667.38523</v>
      </c>
      <c r="L447" s="81"/>
      <c r="M447" s="89">
        <v>-431</v>
      </c>
      <c r="N447" s="7"/>
      <c r="O447" s="7"/>
      <c r="P447" s="7"/>
      <c r="Q447" s="7"/>
    </row>
    <row r="448" spans="1:17" ht="13.5" customHeight="1">
      <c r="A448" s="83"/>
      <c r="C448" s="46" t="s">
        <v>118</v>
      </c>
      <c r="D448" s="46"/>
      <c r="E448" s="46"/>
      <c r="F448" s="46"/>
      <c r="G448" s="135">
        <v>0</v>
      </c>
      <c r="H448" s="81"/>
      <c r="I448" s="32">
        <v>-3327</v>
      </c>
      <c r="J448" s="81"/>
      <c r="K448" s="32">
        <v>0</v>
      </c>
      <c r="L448" s="81"/>
      <c r="M448" s="32">
        <v>-9120</v>
      </c>
      <c r="N448" s="7"/>
      <c r="O448" s="7"/>
      <c r="P448" s="7"/>
      <c r="Q448" s="7"/>
    </row>
    <row r="449" spans="1:17" ht="13.5" customHeight="1">
      <c r="A449" s="83"/>
      <c r="B449" s="47"/>
      <c r="C449" s="46" t="s">
        <v>119</v>
      </c>
      <c r="D449" s="46"/>
      <c r="E449" s="46"/>
      <c r="F449" s="46"/>
      <c r="G449" s="198">
        <v>-45.16300000000018</v>
      </c>
      <c r="H449" s="81"/>
      <c r="I449" s="113">
        <v>-11286</v>
      </c>
      <c r="J449" s="81"/>
      <c r="K449" s="113">
        <v>-2972.4896200000007</v>
      </c>
      <c r="L449" s="81"/>
      <c r="M449" s="113">
        <v>-12269</v>
      </c>
      <c r="N449" s="7"/>
      <c r="O449" s="7"/>
      <c r="P449" s="7"/>
      <c r="Q449" s="7"/>
    </row>
    <row r="450" spans="1:17" ht="13.5" customHeight="1">
      <c r="A450" s="83"/>
      <c r="B450" s="47"/>
      <c r="C450" s="46"/>
      <c r="D450" s="46"/>
      <c r="E450" s="46"/>
      <c r="F450" s="46"/>
      <c r="G450" s="197">
        <v>-84.18183000000016</v>
      </c>
      <c r="H450" s="163"/>
      <c r="I450" s="89">
        <v>-14584</v>
      </c>
      <c r="J450" s="163"/>
      <c r="K450" s="89">
        <v>-2305.104390000001</v>
      </c>
      <c r="L450" s="163"/>
      <c r="M450" s="89">
        <v>-21820</v>
      </c>
      <c r="N450" s="7"/>
      <c r="O450" s="7"/>
      <c r="P450" s="7"/>
      <c r="Q450" s="7"/>
    </row>
    <row r="451" spans="1:17" ht="13.5" customHeight="1">
      <c r="A451" s="83"/>
      <c r="B451" s="47"/>
      <c r="C451" s="46" t="s">
        <v>320</v>
      </c>
      <c r="D451" s="46"/>
      <c r="E451" s="46"/>
      <c r="F451" s="46"/>
      <c r="G451" s="198">
        <v>-391.95066499999996</v>
      </c>
      <c r="H451" s="81"/>
      <c r="I451" s="113">
        <v>10186</v>
      </c>
      <c r="J451" s="81"/>
      <c r="K451" s="113">
        <v>-358.5288124</v>
      </c>
      <c r="L451" s="81"/>
      <c r="M451" s="113">
        <v>10170</v>
      </c>
      <c r="N451" s="7"/>
      <c r="O451" s="7"/>
      <c r="P451" s="7"/>
      <c r="Q451" s="7"/>
    </row>
    <row r="452" spans="1:17" ht="15" customHeight="1">
      <c r="A452" s="83"/>
      <c r="B452" s="47"/>
      <c r="C452" s="165" t="s">
        <v>130</v>
      </c>
      <c r="D452" s="165"/>
      <c r="E452" s="165"/>
      <c r="F452" s="165"/>
      <c r="G452" s="199">
        <v>-476.1324950000001</v>
      </c>
      <c r="H452" s="80"/>
      <c r="I452" s="104">
        <v>-4398</v>
      </c>
      <c r="J452" s="80"/>
      <c r="K452" s="104">
        <v>-2663.6332024000008</v>
      </c>
      <c r="L452" s="80"/>
      <c r="M452" s="104">
        <v>-11650</v>
      </c>
      <c r="N452" s="7"/>
      <c r="O452" s="7"/>
      <c r="P452" s="7"/>
      <c r="Q452" s="7"/>
    </row>
    <row r="453" spans="1:17" ht="7.5" customHeight="1">
      <c r="A453" s="83"/>
      <c r="B453" s="47"/>
      <c r="C453" s="46"/>
      <c r="D453" s="46"/>
      <c r="E453" s="46"/>
      <c r="F453" s="46"/>
      <c r="G453" s="129"/>
      <c r="H453" s="46"/>
      <c r="I453" s="46"/>
      <c r="J453" s="46"/>
      <c r="K453" s="46"/>
      <c r="L453" s="46"/>
      <c r="M453" s="46"/>
      <c r="N453" s="7"/>
      <c r="O453" s="7"/>
      <c r="P453" s="7"/>
      <c r="Q453" s="7"/>
    </row>
    <row r="454" spans="1:17" s="92" customFormat="1" ht="4.5" customHeight="1">
      <c r="A454" s="166"/>
      <c r="B454" s="47"/>
      <c r="C454" s="97"/>
      <c r="D454" s="167"/>
      <c r="E454" s="167"/>
      <c r="F454" s="95"/>
      <c r="G454" s="95"/>
      <c r="H454" s="95"/>
      <c r="I454" s="95"/>
      <c r="J454" s="95"/>
      <c r="K454" s="95"/>
      <c r="L454" s="95"/>
      <c r="M454" s="95"/>
      <c r="N454" s="91"/>
      <c r="O454" s="91"/>
      <c r="P454" s="91"/>
      <c r="Q454" s="91"/>
    </row>
    <row r="455" spans="1:17" s="92" customFormat="1" ht="15" customHeight="1">
      <c r="A455" s="166"/>
      <c r="B455" s="12" t="s">
        <v>317</v>
      </c>
      <c r="C455" s="97" t="s">
        <v>403</v>
      </c>
      <c r="D455" s="167"/>
      <c r="E455" s="167"/>
      <c r="F455" s="95"/>
      <c r="G455" s="95"/>
      <c r="H455" s="95"/>
      <c r="I455" s="95"/>
      <c r="J455" s="95"/>
      <c r="K455" s="95"/>
      <c r="L455" s="95"/>
      <c r="M455" s="95"/>
      <c r="N455" s="91"/>
      <c r="O455" s="91"/>
      <c r="P455" s="91"/>
      <c r="Q455" s="91"/>
    </row>
    <row r="456" spans="1:17" s="92" customFormat="1" ht="15" customHeight="1">
      <c r="A456" s="166"/>
      <c r="B456" s="12"/>
      <c r="C456" s="97" t="s">
        <v>466</v>
      </c>
      <c r="D456" s="167"/>
      <c r="E456" s="167"/>
      <c r="F456" s="95"/>
      <c r="G456" s="95"/>
      <c r="H456" s="95"/>
      <c r="I456" s="95"/>
      <c r="J456" s="95"/>
      <c r="K456" s="95"/>
      <c r="L456" s="95"/>
      <c r="M456" s="95"/>
      <c r="N456" s="91"/>
      <c r="O456" s="91"/>
      <c r="P456" s="91"/>
      <c r="Q456" s="91"/>
    </row>
    <row r="457" spans="1:17" s="92" customFormat="1" ht="9" customHeight="1">
      <c r="A457" s="166"/>
      <c r="B457" s="12"/>
      <c r="C457" s="97"/>
      <c r="D457" s="167"/>
      <c r="E457" s="167"/>
      <c r="F457" s="95"/>
      <c r="G457" s="95"/>
      <c r="H457" s="95"/>
      <c r="I457" s="95"/>
      <c r="J457" s="95"/>
      <c r="K457" s="95"/>
      <c r="L457" s="95"/>
      <c r="M457" s="95"/>
      <c r="N457" s="91"/>
      <c r="O457" s="91"/>
      <c r="P457" s="91"/>
      <c r="Q457" s="91"/>
    </row>
    <row r="458" spans="1:17" s="92" customFormat="1" ht="15" customHeight="1">
      <c r="A458" s="166"/>
      <c r="B458" s="12" t="s">
        <v>318</v>
      </c>
      <c r="C458" s="97" t="s">
        <v>20</v>
      </c>
      <c r="D458" s="167"/>
      <c r="E458" s="167"/>
      <c r="F458" s="95"/>
      <c r="G458" s="95"/>
      <c r="H458" s="95"/>
      <c r="I458" s="95"/>
      <c r="J458" s="95"/>
      <c r="K458" s="95"/>
      <c r="L458" s="95"/>
      <c r="M458" s="95"/>
      <c r="N458" s="91"/>
      <c r="O458" s="91"/>
      <c r="P458" s="91"/>
      <c r="Q458" s="91"/>
    </row>
    <row r="459" spans="1:17" s="92" customFormat="1" ht="15" customHeight="1">
      <c r="A459" s="166"/>
      <c r="B459" s="12"/>
      <c r="C459" s="97"/>
      <c r="D459" s="167"/>
      <c r="E459" s="167"/>
      <c r="F459" s="95"/>
      <c r="G459" s="95"/>
      <c r="H459" s="95"/>
      <c r="I459" s="95"/>
      <c r="J459" s="95"/>
      <c r="K459" s="95"/>
      <c r="L459" s="95"/>
      <c r="M459" s="95"/>
      <c r="N459" s="91"/>
      <c r="O459" s="91"/>
      <c r="P459" s="91"/>
      <c r="Q459" s="91"/>
    </row>
    <row r="460" spans="1:17" s="92" customFormat="1" ht="15" customHeight="1">
      <c r="A460" s="166"/>
      <c r="B460" s="66" t="s">
        <v>347</v>
      </c>
      <c r="C460" s="97" t="s">
        <v>40</v>
      </c>
      <c r="D460" s="167"/>
      <c r="E460" s="167"/>
      <c r="F460" s="95"/>
      <c r="G460" s="95"/>
      <c r="H460" s="95"/>
      <c r="I460" s="95"/>
      <c r="J460" s="95"/>
      <c r="K460" s="95"/>
      <c r="L460" s="95"/>
      <c r="M460" s="95"/>
      <c r="N460" s="91"/>
      <c r="O460" s="91"/>
      <c r="P460" s="91"/>
      <c r="Q460" s="91"/>
    </row>
    <row r="461" spans="1:17" s="92" customFormat="1" ht="15" customHeight="1">
      <c r="A461" s="166"/>
      <c r="B461" s="66"/>
      <c r="C461" s="97" t="s">
        <v>448</v>
      </c>
      <c r="D461" s="167"/>
      <c r="E461" s="167"/>
      <c r="F461" s="95"/>
      <c r="G461" s="95"/>
      <c r="H461" s="95"/>
      <c r="I461" s="95"/>
      <c r="J461" s="95"/>
      <c r="K461" s="95"/>
      <c r="L461" s="95"/>
      <c r="M461" s="95"/>
      <c r="N461" s="91"/>
      <c r="O461" s="91"/>
      <c r="P461" s="91"/>
      <c r="Q461" s="91"/>
    </row>
    <row r="462" spans="1:17" ht="15" customHeight="1">
      <c r="A462" s="83"/>
      <c r="C462" s="97" t="s">
        <v>471</v>
      </c>
      <c r="D462" s="46"/>
      <c r="E462" s="46"/>
      <c r="F462" s="46"/>
      <c r="G462" s="46"/>
      <c r="H462" s="46"/>
      <c r="I462" s="46"/>
      <c r="J462" s="46"/>
      <c r="K462" s="46"/>
      <c r="L462" s="46"/>
      <c r="M462" s="46"/>
      <c r="N462" s="7"/>
      <c r="O462" s="7"/>
      <c r="P462" s="7"/>
      <c r="Q462" s="7"/>
    </row>
    <row r="463" spans="1:17" ht="12.75" customHeight="1">
      <c r="A463" s="83"/>
      <c r="C463" s="46"/>
      <c r="D463" s="46"/>
      <c r="E463" s="46"/>
      <c r="F463" s="46"/>
      <c r="G463" s="46"/>
      <c r="H463" s="46"/>
      <c r="I463" s="46"/>
      <c r="J463" s="46"/>
      <c r="K463" s="46"/>
      <c r="L463" s="46"/>
      <c r="M463" s="46"/>
      <c r="N463" s="7"/>
      <c r="O463" s="7"/>
      <c r="P463" s="7"/>
      <c r="Q463" s="7"/>
    </row>
    <row r="464" spans="1:17" s="92" customFormat="1" ht="15.75">
      <c r="A464" s="84" t="s">
        <v>206</v>
      </c>
      <c r="B464" s="65" t="s">
        <v>207</v>
      </c>
      <c r="C464" s="64"/>
      <c r="D464" s="158"/>
      <c r="E464" s="158"/>
      <c r="F464" s="158"/>
      <c r="G464" s="158"/>
      <c r="H464" s="91"/>
      <c r="I464" s="91"/>
      <c r="J464" s="91"/>
      <c r="K464" s="168"/>
      <c r="L464" s="91"/>
      <c r="M464" s="91"/>
      <c r="N464" s="91"/>
      <c r="O464" s="91"/>
      <c r="P464" s="91"/>
      <c r="Q464" s="91"/>
    </row>
    <row r="465" spans="1:17" s="92" customFormat="1" ht="15.75">
      <c r="A465" s="166"/>
      <c r="B465" s="97" t="s">
        <v>61</v>
      </c>
      <c r="C465" s="93"/>
      <c r="D465" s="93"/>
      <c r="E465" s="93"/>
      <c r="F465" s="93"/>
      <c r="G465" s="93"/>
      <c r="H465" s="93"/>
      <c r="I465" s="93"/>
      <c r="J465" s="93"/>
      <c r="K465" s="93"/>
      <c r="L465" s="93"/>
      <c r="M465" s="93"/>
      <c r="N465" s="91"/>
      <c r="O465" s="91"/>
      <c r="P465" s="91"/>
      <c r="Q465" s="91"/>
    </row>
    <row r="466" spans="1:17" s="92" customFormat="1" ht="15.75">
      <c r="A466" s="166"/>
      <c r="B466" s="97" t="s">
        <v>41</v>
      </c>
      <c r="C466" s="93"/>
      <c r="D466" s="93"/>
      <c r="E466" s="93"/>
      <c r="F466" s="93"/>
      <c r="G466" s="93"/>
      <c r="H466" s="93"/>
      <c r="I466" s="93"/>
      <c r="J466" s="93"/>
      <c r="K466" s="93"/>
      <c r="L466" s="93"/>
      <c r="M466" s="93"/>
      <c r="N466" s="91"/>
      <c r="O466" s="91"/>
      <c r="P466" s="91"/>
      <c r="Q466" s="91"/>
    </row>
    <row r="467" spans="1:17" s="92" customFormat="1" ht="12.75" customHeight="1">
      <c r="A467" s="166"/>
      <c r="C467" s="95"/>
      <c r="D467" s="95"/>
      <c r="E467" s="95"/>
      <c r="F467" s="95"/>
      <c r="G467" s="95"/>
      <c r="H467" s="95"/>
      <c r="I467" s="95"/>
      <c r="J467" s="95"/>
      <c r="K467" s="95"/>
      <c r="L467" s="95"/>
      <c r="M467" s="95"/>
      <c r="N467" s="91"/>
      <c r="O467" s="91"/>
      <c r="P467" s="91"/>
      <c r="Q467" s="91"/>
    </row>
    <row r="468" spans="1:17" s="92" customFormat="1" ht="15.75">
      <c r="A468" s="162" t="s">
        <v>208</v>
      </c>
      <c r="B468" s="164" t="s">
        <v>209</v>
      </c>
      <c r="C468" s="98"/>
      <c r="D468" s="95"/>
      <c r="E468" s="95"/>
      <c r="F468" s="95"/>
      <c r="G468" s="95"/>
      <c r="H468" s="95"/>
      <c r="I468" s="95"/>
      <c r="J468" s="95"/>
      <c r="K468" s="95"/>
      <c r="L468" s="95"/>
      <c r="M468" s="95"/>
      <c r="N468" s="91"/>
      <c r="O468" s="91"/>
      <c r="P468" s="91"/>
      <c r="Q468" s="91"/>
    </row>
    <row r="469" spans="1:17" s="92" customFormat="1" ht="15.75">
      <c r="A469" s="169"/>
      <c r="B469" s="97" t="s">
        <v>80</v>
      </c>
      <c r="C469" s="98"/>
      <c r="D469" s="95"/>
      <c r="E469" s="95"/>
      <c r="F469" s="95"/>
      <c r="G469" s="95"/>
      <c r="H469" s="95"/>
      <c r="I469" s="95"/>
      <c r="J469" s="95"/>
      <c r="K469" s="95"/>
      <c r="L469" s="95"/>
      <c r="M469" s="95"/>
      <c r="N469" s="91"/>
      <c r="O469" s="91"/>
      <c r="P469" s="91"/>
      <c r="Q469" s="91"/>
    </row>
    <row r="470" spans="1:17" s="92" customFormat="1" ht="15.75">
      <c r="A470" s="170"/>
      <c r="B470" s="97" t="s">
        <v>81</v>
      </c>
      <c r="C470" s="56"/>
      <c r="D470" s="95"/>
      <c r="E470" s="95"/>
      <c r="F470" s="95"/>
      <c r="G470" s="95"/>
      <c r="H470" s="95"/>
      <c r="I470" s="95"/>
      <c r="J470" s="95"/>
      <c r="K470" s="95"/>
      <c r="L470" s="95"/>
      <c r="M470" s="95"/>
      <c r="N470" s="91"/>
      <c r="O470" s="91"/>
      <c r="P470" s="91"/>
      <c r="Q470" s="91"/>
    </row>
    <row r="471" spans="1:17" s="92" customFormat="1" ht="15.75">
      <c r="A471" s="170"/>
      <c r="B471" s="97" t="s">
        <v>96</v>
      </c>
      <c r="C471" s="56"/>
      <c r="D471" s="95"/>
      <c r="E471" s="95"/>
      <c r="F471" s="95"/>
      <c r="G471" s="95"/>
      <c r="H471" s="95"/>
      <c r="I471" s="95"/>
      <c r="J471" s="95"/>
      <c r="K471" s="95"/>
      <c r="L471" s="95"/>
      <c r="M471" s="95"/>
      <c r="N471" s="91"/>
      <c r="O471" s="91"/>
      <c r="P471" s="91"/>
      <c r="Q471" s="91"/>
    </row>
    <row r="472" spans="1:17" ht="12.75" customHeight="1">
      <c r="A472" s="74"/>
      <c r="C472" s="7"/>
      <c r="D472" s="7"/>
      <c r="E472" s="7"/>
      <c r="F472" s="7"/>
      <c r="H472" s="27"/>
      <c r="J472" s="27"/>
      <c r="K472" s="7"/>
      <c r="L472" s="27"/>
      <c r="M472" s="7"/>
      <c r="N472" s="27"/>
      <c r="O472" s="7"/>
      <c r="P472" s="7"/>
      <c r="Q472" s="7"/>
    </row>
    <row r="473" spans="1:17" ht="15.75">
      <c r="A473" s="83" t="s">
        <v>210</v>
      </c>
      <c r="B473" s="47" t="s">
        <v>211</v>
      </c>
      <c r="C473" s="46"/>
      <c r="D473" s="46"/>
      <c r="E473" s="46"/>
      <c r="F473" s="46"/>
      <c r="G473" s="46"/>
      <c r="H473" s="46"/>
      <c r="I473" s="46"/>
      <c r="J473" s="46"/>
      <c r="K473" s="46"/>
      <c r="L473" s="46"/>
      <c r="M473" s="46"/>
      <c r="N473" s="7"/>
      <c r="O473" s="7"/>
      <c r="P473" s="7"/>
      <c r="Q473" s="7"/>
    </row>
    <row r="474" spans="1:17" ht="15.75">
      <c r="A474" s="74"/>
      <c r="B474" s="12" t="s">
        <v>212</v>
      </c>
      <c r="C474" s="46"/>
      <c r="D474" s="46"/>
      <c r="E474" s="46"/>
      <c r="F474" s="46"/>
      <c r="G474" s="46"/>
      <c r="H474" s="46"/>
      <c r="I474" s="46"/>
      <c r="J474" s="46"/>
      <c r="K474" s="46"/>
      <c r="L474" s="46"/>
      <c r="M474" s="46"/>
      <c r="N474" s="7"/>
      <c r="O474" s="7"/>
      <c r="P474" s="7"/>
      <c r="Q474" s="7"/>
    </row>
    <row r="475" spans="1:17" ht="12.75" customHeight="1">
      <c r="A475" s="74"/>
      <c r="C475" s="7"/>
      <c r="D475" s="7"/>
      <c r="E475" s="7"/>
      <c r="F475" s="7"/>
      <c r="H475" s="27"/>
      <c r="J475" s="27"/>
      <c r="K475" s="7"/>
      <c r="L475" s="27"/>
      <c r="M475" s="7"/>
      <c r="N475" s="27"/>
      <c r="O475" s="7"/>
      <c r="P475" s="7"/>
      <c r="Q475" s="7"/>
    </row>
    <row r="476" spans="1:17" ht="15.75">
      <c r="A476" s="83" t="s">
        <v>213</v>
      </c>
      <c r="B476" s="47" t="s">
        <v>214</v>
      </c>
      <c r="C476" s="7"/>
      <c r="D476" s="7"/>
      <c r="E476" s="7"/>
      <c r="F476" s="7"/>
      <c r="H476" s="27"/>
      <c r="J476" s="27"/>
      <c r="K476" s="7"/>
      <c r="L476" s="27"/>
      <c r="M476" s="7"/>
      <c r="N476" s="27"/>
      <c r="O476" s="7"/>
      <c r="P476" s="7"/>
      <c r="Q476" s="7"/>
    </row>
    <row r="477" spans="1:17" ht="13.5" customHeight="1">
      <c r="A477" s="83"/>
      <c r="B477" s="12" t="s">
        <v>215</v>
      </c>
      <c r="C477" s="7"/>
      <c r="D477" s="7"/>
      <c r="E477" s="7"/>
      <c r="F477" s="7"/>
      <c r="I477" s="17" t="s">
        <v>148</v>
      </c>
      <c r="J477" s="7"/>
      <c r="K477" s="55"/>
      <c r="L477" s="7"/>
      <c r="M477" s="17" t="s">
        <v>148</v>
      </c>
      <c r="N477" s="27"/>
      <c r="O477" s="7"/>
      <c r="P477" s="7"/>
      <c r="Q477" s="7"/>
    </row>
    <row r="478" spans="1:17" ht="13.5" customHeight="1">
      <c r="A478" s="83"/>
      <c r="C478" s="7"/>
      <c r="D478" s="7"/>
      <c r="E478" s="7"/>
      <c r="F478" s="7"/>
      <c r="I478" s="17" t="s">
        <v>309</v>
      </c>
      <c r="J478" s="7"/>
      <c r="K478" s="55"/>
      <c r="L478" s="7"/>
      <c r="M478" s="17" t="s">
        <v>430</v>
      </c>
      <c r="N478" s="27"/>
      <c r="O478" s="7"/>
      <c r="P478" s="7"/>
      <c r="Q478" s="7"/>
    </row>
    <row r="479" spans="1:17" ht="13.5" customHeight="1">
      <c r="A479" s="83"/>
      <c r="C479" s="7"/>
      <c r="D479" s="7"/>
      <c r="E479" s="7"/>
      <c r="F479" s="7"/>
      <c r="I479" s="17" t="s">
        <v>154</v>
      </c>
      <c r="J479" s="17"/>
      <c r="K479" s="55"/>
      <c r="L479" s="17"/>
      <c r="M479" s="17" t="s">
        <v>154</v>
      </c>
      <c r="N479" s="27"/>
      <c r="O479" s="7"/>
      <c r="P479" s="7"/>
      <c r="Q479" s="7"/>
    </row>
    <row r="480" spans="1:17" ht="13.5" customHeight="1">
      <c r="A480" s="83"/>
      <c r="C480" s="7"/>
      <c r="D480" s="7"/>
      <c r="E480" s="7"/>
      <c r="F480" s="7"/>
      <c r="I480" s="17" t="s">
        <v>389</v>
      </c>
      <c r="J480" s="17"/>
      <c r="K480" s="55"/>
      <c r="L480" s="17"/>
      <c r="M480" s="17" t="s">
        <v>389</v>
      </c>
      <c r="N480" s="27"/>
      <c r="O480" s="7"/>
      <c r="P480" s="7"/>
      <c r="Q480" s="7"/>
    </row>
    <row r="481" spans="1:17" ht="13.5" customHeight="1">
      <c r="A481" s="74"/>
      <c r="C481" s="7"/>
      <c r="D481" s="7"/>
      <c r="E481" s="7"/>
      <c r="F481" s="7"/>
      <c r="I481" s="17" t="s">
        <v>120</v>
      </c>
      <c r="J481" s="17"/>
      <c r="K481" s="55"/>
      <c r="L481" s="17"/>
      <c r="M481" s="17" t="s">
        <v>120</v>
      </c>
      <c r="N481" s="7"/>
      <c r="O481" s="7"/>
      <c r="P481" s="7"/>
      <c r="Q481" s="7"/>
    </row>
    <row r="482" spans="1:17" ht="15" customHeight="1">
      <c r="A482" s="74"/>
      <c r="B482" s="12" t="s">
        <v>317</v>
      </c>
      <c r="C482" s="7" t="s">
        <v>148</v>
      </c>
      <c r="D482" s="7"/>
      <c r="E482" s="7"/>
      <c r="F482" s="7"/>
      <c r="I482" s="171">
        <v>-102.08317000000002</v>
      </c>
      <c r="J482" s="50"/>
      <c r="K482" s="171"/>
      <c r="L482" s="50"/>
      <c r="M482" s="171">
        <v>-221</v>
      </c>
      <c r="N482" s="7"/>
      <c r="O482" s="7"/>
      <c r="P482" s="7"/>
      <c r="Q482" s="7"/>
    </row>
    <row r="483" spans="1:17" ht="15" customHeight="1">
      <c r="A483" s="74"/>
      <c r="B483" s="12" t="s">
        <v>318</v>
      </c>
      <c r="C483" s="7" t="s">
        <v>407</v>
      </c>
      <c r="D483" s="7"/>
      <c r="E483" s="7"/>
      <c r="F483" s="7"/>
      <c r="I483" s="171">
        <v>-76.23252</v>
      </c>
      <c r="J483" s="50"/>
      <c r="K483" s="171"/>
      <c r="L483" s="50"/>
      <c r="M483" s="171">
        <v>-77.43096</v>
      </c>
      <c r="N483" s="7"/>
      <c r="O483" s="7"/>
      <c r="P483" s="7"/>
      <c r="Q483" s="7"/>
    </row>
    <row r="484" spans="1:17" ht="15" customHeight="1">
      <c r="A484" s="74"/>
      <c r="B484" s="12" t="s">
        <v>347</v>
      </c>
      <c r="C484" s="7" t="s">
        <v>413</v>
      </c>
      <c r="D484" s="7"/>
      <c r="E484" s="7"/>
      <c r="F484" s="7"/>
      <c r="I484" s="171">
        <v>22.342619999999997</v>
      </c>
      <c r="J484" s="50"/>
      <c r="K484" s="171"/>
      <c r="L484" s="50"/>
      <c r="M484" s="171">
        <v>113.37048999999999</v>
      </c>
      <c r="N484" s="7"/>
      <c r="O484" s="7"/>
      <c r="P484" s="7"/>
      <c r="Q484" s="7"/>
    </row>
    <row r="485" spans="1:17" ht="15" customHeight="1" thickBot="1">
      <c r="A485" s="74"/>
      <c r="C485" s="7"/>
      <c r="D485" s="7"/>
      <c r="E485" s="7"/>
      <c r="F485" s="7"/>
      <c r="I485" s="216">
        <v>-155.97307</v>
      </c>
      <c r="J485" s="50"/>
      <c r="K485" s="171"/>
      <c r="L485" s="50"/>
      <c r="M485" s="216">
        <v>-185.06047000000004</v>
      </c>
      <c r="N485" s="7"/>
      <c r="O485" s="7"/>
      <c r="P485" s="7"/>
      <c r="Q485" s="7"/>
    </row>
    <row r="486" spans="1:17" ht="9" customHeight="1" thickTop="1">
      <c r="A486" s="74"/>
      <c r="C486" s="7"/>
      <c r="D486" s="7"/>
      <c r="E486" s="7"/>
      <c r="F486" s="7"/>
      <c r="I486" s="56"/>
      <c r="J486" s="7"/>
      <c r="K486" s="7"/>
      <c r="L486" s="7"/>
      <c r="M486" s="56"/>
      <c r="N486" s="7"/>
      <c r="O486" s="7"/>
      <c r="P486" s="7"/>
      <c r="Q486" s="7"/>
    </row>
    <row r="487" spans="1:2" ht="15.75" customHeight="1">
      <c r="A487" s="145" t="s">
        <v>219</v>
      </c>
      <c r="B487" s="12" t="s">
        <v>82</v>
      </c>
    </row>
    <row r="488" spans="1:2" ht="15.75" customHeight="1">
      <c r="A488" s="145"/>
      <c r="B488" s="12" t="s">
        <v>83</v>
      </c>
    </row>
    <row r="489" ht="9" customHeight="1">
      <c r="A489" s="145"/>
    </row>
    <row r="490" spans="1:9" ht="15.75" customHeight="1">
      <c r="A490" s="172" t="s">
        <v>220</v>
      </c>
      <c r="B490" s="47" t="s">
        <v>324</v>
      </c>
      <c r="C490" s="173"/>
      <c r="D490" s="173"/>
      <c r="E490" s="173"/>
      <c r="F490" s="173"/>
      <c r="G490" s="46"/>
      <c r="H490" s="46"/>
      <c r="I490" s="46"/>
    </row>
    <row r="491" spans="1:9" ht="7.5" customHeight="1">
      <c r="A491" s="74"/>
      <c r="C491" s="46"/>
      <c r="D491" s="46"/>
      <c r="E491" s="46"/>
      <c r="F491" s="46"/>
      <c r="G491" s="46"/>
      <c r="H491" s="46"/>
      <c r="I491" s="46"/>
    </row>
    <row r="492" spans="1:11" ht="15" customHeight="1">
      <c r="A492" s="74"/>
      <c r="B492" s="12" t="s">
        <v>444</v>
      </c>
      <c r="C492" s="56"/>
      <c r="D492" s="56"/>
      <c r="E492" s="56"/>
      <c r="F492" s="56"/>
      <c r="G492" s="56"/>
      <c r="H492" s="56"/>
      <c r="I492" s="56"/>
      <c r="J492" s="57"/>
      <c r="K492" s="57"/>
    </row>
    <row r="493" spans="1:9" ht="12.75" customHeight="1">
      <c r="A493" s="74"/>
      <c r="C493" s="25"/>
      <c r="D493" s="25"/>
      <c r="E493" s="174"/>
      <c r="F493" s="174"/>
      <c r="G493" s="174"/>
      <c r="H493" s="174"/>
      <c r="I493" s="25"/>
    </row>
    <row r="494" spans="1:17" ht="15.75" customHeight="1">
      <c r="A494" s="83" t="s">
        <v>221</v>
      </c>
      <c r="B494" s="47" t="s">
        <v>222</v>
      </c>
      <c r="C494" s="46"/>
      <c r="D494" s="46"/>
      <c r="E494" s="46"/>
      <c r="F494" s="46"/>
      <c r="G494" s="46"/>
      <c r="H494" s="46"/>
      <c r="I494" s="46"/>
      <c r="J494" s="46"/>
      <c r="K494" s="46"/>
      <c r="L494" s="46"/>
      <c r="M494" s="46"/>
      <c r="N494" s="7"/>
      <c r="O494" s="7"/>
      <c r="P494" s="7"/>
      <c r="Q494" s="7"/>
    </row>
    <row r="495" spans="1:17" ht="7.5" customHeight="1">
      <c r="A495" s="74"/>
      <c r="C495" s="7"/>
      <c r="D495" s="7"/>
      <c r="E495" s="7"/>
      <c r="F495" s="7"/>
      <c r="J495" s="7"/>
      <c r="K495" s="7"/>
      <c r="L495" s="7"/>
      <c r="M495" s="7"/>
      <c r="N495" s="7"/>
      <c r="O495" s="7"/>
      <c r="P495" s="7"/>
      <c r="Q495" s="7"/>
    </row>
    <row r="496" spans="1:17" ht="15.75" customHeight="1">
      <c r="A496" s="74"/>
      <c r="B496" s="12" t="s">
        <v>62</v>
      </c>
      <c r="C496" s="7"/>
      <c r="D496" s="7"/>
      <c r="E496" s="7"/>
      <c r="F496" s="7"/>
      <c r="J496" s="7"/>
      <c r="K496" s="7"/>
      <c r="L496" s="7"/>
      <c r="M496" s="7"/>
      <c r="N496" s="7"/>
      <c r="O496" s="7"/>
      <c r="P496" s="7"/>
      <c r="Q496" s="7"/>
    </row>
    <row r="497" spans="1:17" ht="13.5" customHeight="1">
      <c r="A497" s="74"/>
      <c r="C497" s="175"/>
      <c r="D497" s="176"/>
      <c r="E497" s="176"/>
      <c r="F497" s="176"/>
      <c r="G497" s="176"/>
      <c r="H497" s="176"/>
      <c r="I497" s="177" t="s">
        <v>120</v>
      </c>
      <c r="J497" s="7"/>
      <c r="K497" s="7"/>
      <c r="L497" s="7"/>
      <c r="M497" s="7"/>
      <c r="N497" s="7"/>
      <c r="O497" s="7"/>
      <c r="P497" s="7"/>
      <c r="Q497" s="7"/>
    </row>
    <row r="498" spans="1:17" ht="15.75" customHeight="1">
      <c r="A498" s="74"/>
      <c r="C498" s="175" t="s">
        <v>223</v>
      </c>
      <c r="D498" s="176"/>
      <c r="E498" s="176"/>
      <c r="F498" s="176"/>
      <c r="G498" s="176"/>
      <c r="H498" s="178"/>
      <c r="I498" s="241">
        <v>1955.65451</v>
      </c>
      <c r="J498" s="7"/>
      <c r="K498" s="7"/>
      <c r="L498" s="7"/>
      <c r="M498" s="7"/>
      <c r="N498" s="7"/>
      <c r="O498" s="7"/>
      <c r="P498" s="7"/>
      <c r="Q498" s="7"/>
    </row>
    <row r="499" spans="1:17" ht="15.75" customHeight="1">
      <c r="A499" s="74"/>
      <c r="C499" s="179" t="s">
        <v>224</v>
      </c>
      <c r="D499" s="157"/>
      <c r="E499" s="157"/>
      <c r="F499" s="157"/>
      <c r="G499" s="157"/>
      <c r="H499" s="180"/>
      <c r="I499" s="242">
        <v>1006.07703</v>
      </c>
      <c r="J499" s="7"/>
      <c r="K499" s="7"/>
      <c r="L499" s="7"/>
      <c r="M499" s="7"/>
      <c r="N499" s="7"/>
      <c r="O499" s="7"/>
      <c r="P499" s="7"/>
      <c r="Q499" s="7"/>
    </row>
    <row r="500" spans="1:17" ht="15.75" customHeight="1">
      <c r="A500" s="74"/>
      <c r="C500" s="181" t="s">
        <v>63</v>
      </c>
      <c r="D500" s="182"/>
      <c r="E500" s="182"/>
      <c r="F500" s="182"/>
      <c r="G500" s="182"/>
      <c r="H500" s="182"/>
      <c r="I500" s="243">
        <v>1006.07703</v>
      </c>
      <c r="J500" s="7"/>
      <c r="K500" s="7"/>
      <c r="L500" s="7"/>
      <c r="M500" s="7"/>
      <c r="N500" s="7"/>
      <c r="O500" s="7"/>
      <c r="P500" s="7"/>
      <c r="Q500" s="7"/>
    </row>
    <row r="501" spans="1:17" ht="15.75" customHeight="1">
      <c r="A501" s="74"/>
      <c r="B501" s="49"/>
      <c r="C501" s="25"/>
      <c r="D501" s="25"/>
      <c r="E501" s="25"/>
      <c r="F501" s="25"/>
      <c r="G501" s="25"/>
      <c r="H501" s="25"/>
      <c r="I501" s="26"/>
      <c r="J501" s="25"/>
      <c r="K501" s="7"/>
      <c r="L501" s="7"/>
      <c r="M501" s="7"/>
      <c r="N501" s="7"/>
      <c r="O501" s="7"/>
      <c r="P501" s="7"/>
      <c r="Q501" s="7"/>
    </row>
    <row r="502" spans="1:17" ht="15.75" customHeight="1">
      <c r="A502" s="84" t="s">
        <v>225</v>
      </c>
      <c r="B502" s="65" t="s">
        <v>226</v>
      </c>
      <c r="C502" s="129"/>
      <c r="D502" s="129"/>
      <c r="E502" s="129"/>
      <c r="F502" s="129"/>
      <c r="G502" s="129"/>
      <c r="H502" s="46"/>
      <c r="I502" s="46"/>
      <c r="J502" s="46"/>
      <c r="K502" s="46"/>
      <c r="L502" s="46"/>
      <c r="M502" s="46"/>
      <c r="N502" s="7"/>
      <c r="O502" s="7"/>
      <c r="P502" s="7"/>
      <c r="Q502" s="7"/>
    </row>
    <row r="503" spans="1:17" ht="15.75" customHeight="1">
      <c r="A503" s="74"/>
      <c r="B503" s="12" t="s">
        <v>467</v>
      </c>
      <c r="C503" s="46"/>
      <c r="D503" s="46"/>
      <c r="E503" s="46"/>
      <c r="F503" s="46"/>
      <c r="G503" s="46"/>
      <c r="H503" s="46"/>
      <c r="I503" s="46"/>
      <c r="J503" s="46"/>
      <c r="K503" s="46"/>
      <c r="L503" s="46"/>
      <c r="M503" s="46"/>
      <c r="N503" s="7"/>
      <c r="O503" s="7"/>
      <c r="P503" s="7"/>
      <c r="Q503" s="7"/>
    </row>
    <row r="504" spans="1:17" ht="12.75" customHeight="1">
      <c r="A504" s="74"/>
      <c r="C504" s="7"/>
      <c r="D504" s="7"/>
      <c r="E504" s="7"/>
      <c r="F504" s="7"/>
      <c r="J504" s="7"/>
      <c r="K504" s="27"/>
      <c r="L504" s="7"/>
      <c r="M504" s="7"/>
      <c r="N504" s="7"/>
      <c r="O504" s="7"/>
      <c r="P504" s="7"/>
      <c r="Q504" s="7"/>
    </row>
    <row r="505" spans="1:17" ht="15.75" customHeight="1">
      <c r="A505" s="83" t="s">
        <v>168</v>
      </c>
      <c r="B505" s="47" t="s">
        <v>64</v>
      </c>
      <c r="C505" s="7"/>
      <c r="D505" s="7"/>
      <c r="E505" s="7"/>
      <c r="F505" s="7"/>
      <c r="J505" s="7"/>
      <c r="K505" s="7"/>
      <c r="L505" s="7"/>
      <c r="M505" s="7"/>
      <c r="N505" s="7"/>
      <c r="O505" s="7"/>
      <c r="P505" s="7"/>
      <c r="Q505" s="7"/>
    </row>
    <row r="506" spans="1:17" ht="15" customHeight="1">
      <c r="A506" s="74"/>
      <c r="B506" s="12" t="s">
        <v>264</v>
      </c>
      <c r="C506" s="7"/>
      <c r="D506" s="7"/>
      <c r="E506" s="7"/>
      <c r="F506" s="7"/>
      <c r="I506" s="17" t="s">
        <v>262</v>
      </c>
      <c r="J506" s="17"/>
      <c r="K506" s="17" t="s">
        <v>263</v>
      </c>
      <c r="L506" s="17"/>
      <c r="M506" s="17" t="s">
        <v>130</v>
      </c>
      <c r="N506" s="7"/>
      <c r="O506" s="7"/>
      <c r="P506" s="7"/>
      <c r="Q506" s="7"/>
    </row>
    <row r="507" spans="1:17" ht="15" customHeight="1">
      <c r="A507" s="74"/>
      <c r="C507" s="7" t="s">
        <v>227</v>
      </c>
      <c r="D507" s="7"/>
      <c r="E507" s="7"/>
      <c r="F507" s="7"/>
      <c r="I507" s="7">
        <v>11335.48149</v>
      </c>
      <c r="J507" s="7"/>
      <c r="K507" s="7">
        <v>64.60284</v>
      </c>
      <c r="L507" s="7"/>
      <c r="M507" s="7">
        <v>11400.08433</v>
      </c>
      <c r="N507" s="7"/>
      <c r="O507" s="7"/>
      <c r="P507" s="7"/>
      <c r="Q507" s="7"/>
    </row>
    <row r="508" spans="1:17" ht="15" customHeight="1">
      <c r="A508" s="74"/>
      <c r="C508" s="7" t="s">
        <v>228</v>
      </c>
      <c r="D508" s="7"/>
      <c r="E508" s="7"/>
      <c r="F508" s="7"/>
      <c r="I508" s="7">
        <v>6611</v>
      </c>
      <c r="J508" s="7"/>
      <c r="K508" s="7">
        <v>0</v>
      </c>
      <c r="L508" s="7"/>
      <c r="M508" s="7">
        <v>6611</v>
      </c>
      <c r="N508" s="7"/>
      <c r="O508" s="7"/>
      <c r="P508" s="7"/>
      <c r="Q508" s="7"/>
    </row>
    <row r="509" spans="1:17" ht="15" customHeight="1">
      <c r="A509" s="74"/>
      <c r="C509" s="7" t="s">
        <v>229</v>
      </c>
      <c r="D509" s="7"/>
      <c r="E509" s="7"/>
      <c r="F509" s="7"/>
      <c r="I509" s="7">
        <v>603.2631700000001</v>
      </c>
      <c r="J509" s="7"/>
      <c r="K509" s="7">
        <v>0</v>
      </c>
      <c r="L509" s="7"/>
      <c r="M509" s="7">
        <v>603.2631700000001</v>
      </c>
      <c r="N509" s="7"/>
      <c r="O509" s="7"/>
      <c r="P509" s="7"/>
      <c r="Q509" s="7"/>
    </row>
    <row r="510" spans="1:17" ht="15" customHeight="1">
      <c r="A510" s="74"/>
      <c r="C510" s="7" t="s">
        <v>371</v>
      </c>
      <c r="D510" s="7"/>
      <c r="E510" s="7"/>
      <c r="F510" s="7"/>
      <c r="I510" s="7">
        <v>1549.3291499999998</v>
      </c>
      <c r="J510" s="7"/>
      <c r="K510" s="7">
        <v>0</v>
      </c>
      <c r="L510" s="7"/>
      <c r="M510" s="7">
        <v>1549.3291499999998</v>
      </c>
      <c r="N510" s="7"/>
      <c r="O510" s="7"/>
      <c r="P510" s="7"/>
      <c r="Q510" s="7"/>
    </row>
    <row r="511" spans="1:17" ht="15" customHeight="1">
      <c r="A511" s="74"/>
      <c r="C511" s="7" t="s">
        <v>370</v>
      </c>
      <c r="D511" s="7"/>
      <c r="E511" s="7"/>
      <c r="F511" s="7"/>
      <c r="I511" s="7">
        <v>5000</v>
      </c>
      <c r="J511" s="7"/>
      <c r="K511" s="7">
        <v>0</v>
      </c>
      <c r="L511" s="7"/>
      <c r="M511" s="7">
        <v>5000</v>
      </c>
      <c r="N511" s="7"/>
      <c r="O511" s="7"/>
      <c r="P511" s="7"/>
      <c r="Q511" s="7"/>
    </row>
    <row r="512" spans="1:17" ht="15" customHeight="1">
      <c r="A512" s="74"/>
      <c r="C512" s="7" t="s">
        <v>340</v>
      </c>
      <c r="D512" s="7"/>
      <c r="E512" s="7"/>
      <c r="F512" s="7"/>
      <c r="I512" s="7">
        <v>152.88002</v>
      </c>
      <c r="J512" s="7"/>
      <c r="K512" s="7">
        <v>0</v>
      </c>
      <c r="L512" s="7"/>
      <c r="M512" s="7">
        <v>152.88002</v>
      </c>
      <c r="N512" s="7"/>
      <c r="O512" s="7"/>
      <c r="P512" s="7"/>
      <c r="Q512" s="7"/>
    </row>
    <row r="513" spans="1:17" ht="15" customHeight="1" thickBot="1">
      <c r="A513" s="74"/>
      <c r="C513" s="7"/>
      <c r="D513" s="7"/>
      <c r="E513" s="7"/>
      <c r="F513" s="7"/>
      <c r="I513" s="51">
        <v>25251.45383</v>
      </c>
      <c r="J513" s="7"/>
      <c r="K513" s="51">
        <v>64.60284</v>
      </c>
      <c r="L513" s="7"/>
      <c r="M513" s="51">
        <v>25316.45667</v>
      </c>
      <c r="N513" s="7"/>
      <c r="O513" s="7"/>
      <c r="P513" s="7"/>
      <c r="Q513" s="7"/>
    </row>
    <row r="514" spans="1:17" ht="15" customHeight="1" thickTop="1">
      <c r="A514" s="74"/>
      <c r="B514" s="12" t="s">
        <v>280</v>
      </c>
      <c r="C514" s="7"/>
      <c r="D514" s="7"/>
      <c r="E514" s="7"/>
      <c r="F514" s="7"/>
      <c r="I514" s="56"/>
      <c r="J514" s="7"/>
      <c r="K514" s="56"/>
      <c r="L514" s="7"/>
      <c r="M514" s="56"/>
      <c r="N514" s="7"/>
      <c r="O514" s="7"/>
      <c r="P514" s="7"/>
      <c r="Q514" s="7"/>
    </row>
    <row r="515" spans="1:17" ht="15" customHeight="1">
      <c r="A515" s="74"/>
      <c r="C515" s="7" t="s">
        <v>230</v>
      </c>
      <c r="D515" s="7"/>
      <c r="E515" s="7"/>
      <c r="F515" s="7"/>
      <c r="I515" s="64">
        <v>146.50278</v>
      </c>
      <c r="J515" s="64"/>
      <c r="K515" s="64">
        <v>0</v>
      </c>
      <c r="L515" s="64"/>
      <c r="M515" s="64">
        <v>146.50278</v>
      </c>
      <c r="N515" s="7"/>
      <c r="O515" s="7"/>
      <c r="P515" s="7"/>
      <c r="Q515" s="7"/>
    </row>
    <row r="516" spans="1:17" ht="15" customHeight="1">
      <c r="A516" s="74"/>
      <c r="C516" s="7" t="s">
        <v>406</v>
      </c>
      <c r="D516" s="7"/>
      <c r="E516" s="7"/>
      <c r="F516" s="7"/>
      <c r="I516" s="64">
        <v>15.123959999999999</v>
      </c>
      <c r="J516" s="64"/>
      <c r="K516" s="64">
        <v>0</v>
      </c>
      <c r="L516" s="64"/>
      <c r="M516" s="64">
        <v>15.123959999999999</v>
      </c>
      <c r="N516" s="7"/>
      <c r="O516" s="7"/>
      <c r="P516" s="7"/>
      <c r="Q516" s="7"/>
    </row>
    <row r="517" spans="1:17" ht="15" customHeight="1" thickBot="1">
      <c r="A517" s="74"/>
      <c r="C517" s="7"/>
      <c r="D517" s="7"/>
      <c r="E517" s="7"/>
      <c r="F517" s="7"/>
      <c r="I517" s="69">
        <v>161.62674</v>
      </c>
      <c r="J517" s="64"/>
      <c r="K517" s="69">
        <v>0</v>
      </c>
      <c r="L517" s="64"/>
      <c r="M517" s="69">
        <v>161.62674</v>
      </c>
      <c r="N517" s="7"/>
      <c r="O517" s="7"/>
      <c r="P517" s="7"/>
      <c r="Q517" s="7"/>
    </row>
    <row r="518" spans="1:17" ht="15" customHeight="1" thickTop="1">
      <c r="A518" s="74"/>
      <c r="B518" s="12" t="s">
        <v>268</v>
      </c>
      <c r="C518" s="7"/>
      <c r="D518" s="7"/>
      <c r="E518" s="7"/>
      <c r="F518" s="7"/>
      <c r="J518" s="7"/>
      <c r="K518" s="7"/>
      <c r="L518" s="7"/>
      <c r="M518" s="7"/>
      <c r="N518" s="7"/>
      <c r="O518" s="7"/>
      <c r="P518" s="7"/>
      <c r="Q518" s="7"/>
    </row>
    <row r="519" spans="1:17" ht="15.75" customHeight="1">
      <c r="A519" s="74"/>
      <c r="C519" s="7" t="s">
        <v>230</v>
      </c>
      <c r="D519" s="7"/>
      <c r="E519" s="7"/>
      <c r="F519" s="7"/>
      <c r="I519" s="64">
        <v>193.22238000000002</v>
      </c>
      <c r="J519" s="64"/>
      <c r="K519" s="64">
        <v>0</v>
      </c>
      <c r="L519" s="64"/>
      <c r="M519" s="64">
        <v>193.22238000000002</v>
      </c>
      <c r="N519" s="7"/>
      <c r="O519" s="7"/>
      <c r="P519" s="7"/>
      <c r="Q519" s="7"/>
    </row>
    <row r="520" spans="1:17" ht="15.75" customHeight="1">
      <c r="A520" s="74"/>
      <c r="C520" s="7" t="s">
        <v>406</v>
      </c>
      <c r="D520" s="7"/>
      <c r="E520" s="7"/>
      <c r="F520" s="7"/>
      <c r="I520" s="64">
        <v>45.71877</v>
      </c>
      <c r="J520" s="64"/>
      <c r="K520" s="64">
        <v>0</v>
      </c>
      <c r="L520" s="64"/>
      <c r="M520" s="64">
        <v>45.71877</v>
      </c>
      <c r="N520" s="7"/>
      <c r="O520" s="7"/>
      <c r="P520" s="7"/>
      <c r="Q520" s="7"/>
    </row>
    <row r="521" spans="1:17" ht="15.75" customHeight="1" thickBot="1">
      <c r="A521" s="74"/>
      <c r="C521" s="7"/>
      <c r="D521" s="7"/>
      <c r="E521" s="7"/>
      <c r="F521" s="7"/>
      <c r="I521" s="69">
        <v>238.94115000000002</v>
      </c>
      <c r="J521" s="64"/>
      <c r="K521" s="69">
        <v>0</v>
      </c>
      <c r="L521" s="64"/>
      <c r="M521" s="69">
        <v>238.94115000000002</v>
      </c>
      <c r="N521" s="7"/>
      <c r="O521" s="7"/>
      <c r="P521" s="7"/>
      <c r="Q521" s="7"/>
    </row>
    <row r="522" spans="1:17" ht="15" customHeight="1" thickTop="1">
      <c r="A522" s="74"/>
      <c r="B522" s="12" t="s">
        <v>269</v>
      </c>
      <c r="C522" s="7"/>
      <c r="D522" s="7"/>
      <c r="E522" s="7"/>
      <c r="F522" s="7"/>
      <c r="I522" s="64"/>
      <c r="J522" s="64"/>
      <c r="K522" s="64"/>
      <c r="L522" s="64"/>
      <c r="M522" s="64"/>
      <c r="N522" s="7"/>
      <c r="O522" s="7"/>
      <c r="P522" s="7"/>
      <c r="Q522" s="7"/>
    </row>
    <row r="523" spans="1:17" ht="15.75" customHeight="1">
      <c r="A523" s="74"/>
      <c r="C523" s="7" t="s">
        <v>230</v>
      </c>
      <c r="D523" s="7"/>
      <c r="E523" s="7"/>
      <c r="F523" s="7"/>
      <c r="I523" s="64">
        <v>306.64263</v>
      </c>
      <c r="J523" s="64"/>
      <c r="K523" s="64">
        <v>0</v>
      </c>
      <c r="L523" s="64"/>
      <c r="M523" s="64">
        <v>306.64263</v>
      </c>
      <c r="N523" s="7"/>
      <c r="O523" s="7"/>
      <c r="P523" s="7"/>
      <c r="Q523" s="7"/>
    </row>
    <row r="524" spans="1:17" ht="15.75" customHeight="1" thickBot="1">
      <c r="A524" s="74"/>
      <c r="C524" s="7"/>
      <c r="D524" s="7"/>
      <c r="E524" s="7"/>
      <c r="F524" s="7"/>
      <c r="I524" s="69">
        <v>306.64263</v>
      </c>
      <c r="J524" s="64"/>
      <c r="K524" s="69">
        <v>0</v>
      </c>
      <c r="L524" s="64"/>
      <c r="M524" s="69">
        <v>306.64263</v>
      </c>
      <c r="N524" s="7"/>
      <c r="O524" s="7"/>
      <c r="P524" s="7"/>
      <c r="Q524" s="7"/>
    </row>
    <row r="525" spans="1:17" ht="12.75" customHeight="1" thickTop="1">
      <c r="A525" s="74"/>
      <c r="C525" s="7"/>
      <c r="D525" s="7"/>
      <c r="E525" s="7"/>
      <c r="F525" s="7"/>
      <c r="J525" s="7"/>
      <c r="K525" s="7"/>
      <c r="L525" s="7"/>
      <c r="M525" s="7"/>
      <c r="N525" s="7"/>
      <c r="O525" s="7"/>
      <c r="P525" s="7"/>
      <c r="Q525" s="7"/>
    </row>
    <row r="526" spans="1:17" ht="16.5" customHeight="1">
      <c r="A526" s="83"/>
      <c r="B526" s="47"/>
      <c r="C526" s="7"/>
      <c r="D526" s="7"/>
      <c r="E526" s="7"/>
      <c r="F526" s="7"/>
      <c r="J526" s="7"/>
      <c r="K526" s="7"/>
      <c r="L526" s="7"/>
      <c r="M526" s="7"/>
      <c r="N526" s="7"/>
      <c r="O526" s="7"/>
      <c r="P526" s="7"/>
      <c r="Q526" s="7"/>
    </row>
    <row r="527" spans="1:17" ht="15" customHeight="1">
      <c r="A527" s="74"/>
      <c r="B527" s="12" t="s">
        <v>328</v>
      </c>
      <c r="C527" s="7"/>
      <c r="D527" s="7"/>
      <c r="E527" s="7"/>
      <c r="F527" s="7"/>
      <c r="J527" s="7"/>
      <c r="K527" s="7"/>
      <c r="L527" s="7"/>
      <c r="M527" s="7"/>
      <c r="N527" s="7"/>
      <c r="O527" s="7"/>
      <c r="P527" s="7"/>
      <c r="Q527" s="7"/>
    </row>
    <row r="528" spans="1:17" ht="15" customHeight="1">
      <c r="A528" s="74"/>
      <c r="B528" s="12" t="s">
        <v>447</v>
      </c>
      <c r="C528" s="7"/>
      <c r="D528" s="7"/>
      <c r="E528" s="7"/>
      <c r="F528" s="7"/>
      <c r="J528" s="7"/>
      <c r="K528" s="7"/>
      <c r="L528" s="7"/>
      <c r="M528" s="7"/>
      <c r="N528" s="7"/>
      <c r="O528" s="7"/>
      <c r="P528" s="7"/>
      <c r="Q528" s="7"/>
    </row>
    <row r="529" spans="1:17" ht="9" customHeight="1">
      <c r="A529" s="74"/>
      <c r="C529" s="7"/>
      <c r="D529" s="7"/>
      <c r="E529" s="7"/>
      <c r="F529" s="7"/>
      <c r="J529" s="7"/>
      <c r="K529" s="7"/>
      <c r="L529" s="7"/>
      <c r="M529" s="7"/>
      <c r="N529" s="7"/>
      <c r="O529" s="7"/>
      <c r="P529" s="7"/>
      <c r="Q529" s="7"/>
    </row>
    <row r="530" spans="1:17" ht="15.75" customHeight="1">
      <c r="A530" s="74"/>
      <c r="B530" s="12" t="s">
        <v>4</v>
      </c>
      <c r="C530" s="7"/>
      <c r="D530" s="7"/>
      <c r="E530" s="7"/>
      <c r="F530" s="7"/>
      <c r="J530" s="7"/>
      <c r="K530" s="7"/>
      <c r="L530" s="7"/>
      <c r="M530" s="7"/>
      <c r="N530" s="7"/>
      <c r="O530" s="7"/>
      <c r="P530" s="7"/>
      <c r="Q530" s="7"/>
    </row>
    <row r="531" spans="1:17" ht="15.75" customHeight="1">
      <c r="A531" s="74"/>
      <c r="B531" s="12" t="s">
        <v>5</v>
      </c>
      <c r="C531" s="7"/>
      <c r="D531" s="7"/>
      <c r="E531" s="7"/>
      <c r="F531" s="7"/>
      <c r="J531" s="7"/>
      <c r="K531" s="7"/>
      <c r="L531" s="7"/>
      <c r="M531" s="7"/>
      <c r="N531" s="7"/>
      <c r="O531" s="7"/>
      <c r="P531" s="7"/>
      <c r="Q531" s="7"/>
    </row>
    <row r="532" spans="1:17" ht="9" customHeight="1">
      <c r="A532" s="83"/>
      <c r="B532" s="47"/>
      <c r="C532" s="7"/>
      <c r="D532" s="7"/>
      <c r="E532" s="7"/>
      <c r="F532" s="7"/>
      <c r="J532" s="7"/>
      <c r="K532" s="7"/>
      <c r="L532" s="7"/>
      <c r="M532" s="7"/>
      <c r="N532" s="7"/>
      <c r="O532" s="7"/>
      <c r="P532" s="7"/>
      <c r="Q532" s="7"/>
    </row>
    <row r="533" spans="1:17" ht="15.75" customHeight="1">
      <c r="A533" s="74"/>
      <c r="B533" s="12" t="s">
        <v>216</v>
      </c>
      <c r="C533" s="7" t="s">
        <v>231</v>
      </c>
      <c r="D533" s="7"/>
      <c r="E533" s="7"/>
      <c r="F533" s="7"/>
      <c r="J533" s="7"/>
      <c r="K533" s="7"/>
      <c r="L533" s="7"/>
      <c r="M533" s="7"/>
      <c r="N533" s="7"/>
      <c r="O533" s="7"/>
      <c r="P533" s="7"/>
      <c r="Q533" s="7"/>
    </row>
    <row r="534" spans="1:17" ht="15.75" customHeight="1">
      <c r="A534" s="74"/>
      <c r="B534" s="12" t="s">
        <v>217</v>
      </c>
      <c r="C534" s="7" t="s">
        <v>232</v>
      </c>
      <c r="D534" s="7"/>
      <c r="E534" s="7"/>
      <c r="F534" s="7"/>
      <c r="J534" s="7"/>
      <c r="K534" s="7"/>
      <c r="L534" s="7"/>
      <c r="M534" s="7"/>
      <c r="N534" s="7"/>
      <c r="O534" s="7"/>
      <c r="P534" s="7"/>
      <c r="Q534" s="7"/>
    </row>
    <row r="535" spans="1:17" ht="15.75" customHeight="1">
      <c r="A535" s="74"/>
      <c r="B535" s="12" t="s">
        <v>218</v>
      </c>
      <c r="C535" s="7" t="s">
        <v>333</v>
      </c>
      <c r="D535" s="7"/>
      <c r="E535" s="7"/>
      <c r="F535" s="7"/>
      <c r="J535" s="7"/>
      <c r="K535" s="7"/>
      <c r="L535" s="7"/>
      <c r="M535" s="7"/>
      <c r="N535" s="7"/>
      <c r="O535" s="7"/>
      <c r="P535" s="7"/>
      <c r="Q535" s="7"/>
    </row>
    <row r="536" spans="1:17" ht="15.75" customHeight="1">
      <c r="A536" s="74"/>
      <c r="B536" s="12" t="s">
        <v>246</v>
      </c>
      <c r="C536" s="7" t="s">
        <v>28</v>
      </c>
      <c r="D536" s="7"/>
      <c r="E536" s="7"/>
      <c r="F536" s="7"/>
      <c r="J536" s="7"/>
      <c r="K536" s="7"/>
      <c r="L536" s="7"/>
      <c r="M536" s="7"/>
      <c r="N536" s="7"/>
      <c r="O536" s="7"/>
      <c r="P536" s="7"/>
      <c r="Q536" s="7"/>
    </row>
    <row r="537" spans="1:17" ht="15.75" customHeight="1">
      <c r="A537" s="74"/>
      <c r="B537" s="12" t="s">
        <v>332</v>
      </c>
      <c r="C537" s="7" t="s">
        <v>6</v>
      </c>
      <c r="D537" s="7"/>
      <c r="E537" s="7"/>
      <c r="F537" s="7"/>
      <c r="J537" s="7"/>
      <c r="K537" s="7"/>
      <c r="L537" s="7"/>
      <c r="M537" s="7"/>
      <c r="N537" s="7"/>
      <c r="O537" s="7"/>
      <c r="P537" s="7"/>
      <c r="Q537" s="7"/>
    </row>
    <row r="538" spans="1:17" ht="15.75" customHeight="1">
      <c r="A538" s="74"/>
      <c r="B538" s="12" t="s">
        <v>116</v>
      </c>
      <c r="C538" s="7" t="s">
        <v>117</v>
      </c>
      <c r="D538" s="7"/>
      <c r="E538" s="7"/>
      <c r="F538" s="7"/>
      <c r="J538" s="7"/>
      <c r="K538" s="7"/>
      <c r="L538" s="7"/>
      <c r="M538" s="7"/>
      <c r="N538" s="7"/>
      <c r="O538" s="7"/>
      <c r="P538" s="7"/>
      <c r="Q538" s="7"/>
    </row>
    <row r="539" spans="1:17" ht="9" customHeight="1">
      <c r="A539" s="74"/>
      <c r="C539" s="7"/>
      <c r="D539" s="7"/>
      <c r="E539" s="7"/>
      <c r="F539" s="7"/>
      <c r="J539" s="7"/>
      <c r="K539" s="7"/>
      <c r="L539" s="7"/>
      <c r="M539" s="7"/>
      <c r="N539" s="7"/>
      <c r="O539" s="7"/>
      <c r="P539" s="7"/>
      <c r="Q539" s="7"/>
    </row>
    <row r="540" spans="1:17" ht="15.75" customHeight="1">
      <c r="A540" s="74"/>
      <c r="B540" s="12" t="s">
        <v>115</v>
      </c>
      <c r="C540" s="7"/>
      <c r="D540" s="7"/>
      <c r="E540" s="7"/>
      <c r="F540" s="7"/>
      <c r="J540" s="7"/>
      <c r="K540" s="7"/>
      <c r="L540" s="7"/>
      <c r="M540" s="7"/>
      <c r="N540" s="7"/>
      <c r="O540" s="7"/>
      <c r="P540" s="7"/>
      <c r="Q540" s="7"/>
    </row>
    <row r="541" spans="1:17" ht="12.75" customHeight="1">
      <c r="A541" s="74"/>
      <c r="C541" s="7"/>
      <c r="D541" s="7"/>
      <c r="E541" s="7"/>
      <c r="F541" s="7"/>
      <c r="J541" s="7"/>
      <c r="K541" s="7"/>
      <c r="L541" s="7"/>
      <c r="M541" s="7"/>
      <c r="N541" s="7"/>
      <c r="O541" s="7"/>
      <c r="P541" s="7"/>
      <c r="Q541" s="7"/>
    </row>
    <row r="542" spans="1:17" ht="15.75" customHeight="1">
      <c r="A542" s="83" t="s">
        <v>233</v>
      </c>
      <c r="B542" s="47" t="s">
        <v>234</v>
      </c>
      <c r="C542" s="7"/>
      <c r="D542" s="7"/>
      <c r="E542" s="7"/>
      <c r="F542" s="7"/>
      <c r="J542" s="7"/>
      <c r="K542" s="7"/>
      <c r="L542" s="7"/>
      <c r="M542" s="7"/>
      <c r="N542" s="7"/>
      <c r="O542" s="7"/>
      <c r="P542" s="7"/>
      <c r="Q542" s="7"/>
    </row>
    <row r="543" spans="1:17" ht="15.75" customHeight="1">
      <c r="A543" s="74"/>
      <c r="B543" s="12" t="s">
        <v>65</v>
      </c>
      <c r="C543" s="7"/>
      <c r="D543" s="7"/>
      <c r="E543" s="7"/>
      <c r="F543" s="7"/>
      <c r="J543" s="7"/>
      <c r="K543" s="7"/>
      <c r="L543" s="7"/>
      <c r="M543" s="7"/>
      <c r="N543" s="7"/>
      <c r="O543" s="7"/>
      <c r="P543" s="7"/>
      <c r="Q543" s="7"/>
    </row>
    <row r="544" spans="1:17" ht="15.75" customHeight="1" hidden="1">
      <c r="A544" s="74"/>
      <c r="C544" s="7"/>
      <c r="D544" s="7"/>
      <c r="E544" s="7"/>
      <c r="F544" s="7"/>
      <c r="J544" s="7"/>
      <c r="K544" s="7"/>
      <c r="L544" s="7"/>
      <c r="M544" s="7"/>
      <c r="N544" s="7"/>
      <c r="O544" s="7"/>
      <c r="P544" s="7"/>
      <c r="Q544" s="7"/>
    </row>
    <row r="545" spans="1:17" ht="15.75" customHeight="1" hidden="1">
      <c r="A545" s="74"/>
      <c r="C545" s="7"/>
      <c r="D545" s="7"/>
      <c r="E545" s="7"/>
      <c r="F545" s="7"/>
      <c r="J545" s="7"/>
      <c r="K545" s="7"/>
      <c r="L545" s="7"/>
      <c r="M545" s="7"/>
      <c r="N545" s="7"/>
      <c r="O545" s="7"/>
      <c r="P545" s="7"/>
      <c r="Q545" s="7"/>
    </row>
    <row r="546" spans="1:17" ht="15.75" customHeight="1" hidden="1">
      <c r="A546" s="74"/>
      <c r="B546" s="12" t="s">
        <v>334</v>
      </c>
      <c r="C546" s="7"/>
      <c r="D546" s="7"/>
      <c r="E546" s="7"/>
      <c r="F546" s="7"/>
      <c r="J546" s="7"/>
      <c r="K546" s="7"/>
      <c r="L546" s="7"/>
      <c r="M546" s="7"/>
      <c r="N546" s="7"/>
      <c r="O546" s="7"/>
      <c r="P546" s="7"/>
      <c r="Q546" s="7"/>
    </row>
    <row r="547" spans="1:17" ht="15.75" customHeight="1" hidden="1">
      <c r="A547" s="74"/>
      <c r="B547" s="12" t="s">
        <v>339</v>
      </c>
      <c r="C547" s="7"/>
      <c r="D547" s="7"/>
      <c r="E547" s="7"/>
      <c r="F547" s="7"/>
      <c r="J547" s="7"/>
      <c r="K547" s="7"/>
      <c r="L547" s="7"/>
      <c r="M547" s="7"/>
      <c r="N547" s="7"/>
      <c r="O547" s="7"/>
      <c r="P547" s="7"/>
      <c r="Q547" s="7"/>
    </row>
    <row r="548" spans="1:17" ht="15.75" customHeight="1" hidden="1">
      <c r="A548" s="74"/>
      <c r="B548" s="12" t="s">
        <v>338</v>
      </c>
      <c r="C548" s="7"/>
      <c r="D548" s="7"/>
      <c r="E548" s="7"/>
      <c r="F548" s="7"/>
      <c r="J548" s="7"/>
      <c r="K548" s="7"/>
      <c r="L548" s="7"/>
      <c r="M548" s="7"/>
      <c r="N548" s="7"/>
      <c r="O548" s="7"/>
      <c r="P548" s="7"/>
      <c r="Q548" s="7"/>
    </row>
    <row r="549" spans="1:17" ht="9" customHeight="1" hidden="1">
      <c r="A549" s="74"/>
      <c r="B549" s="12" t="s">
        <v>7</v>
      </c>
      <c r="C549" s="7"/>
      <c r="D549" s="7"/>
      <c r="E549" s="7"/>
      <c r="F549" s="7"/>
      <c r="J549" s="7"/>
      <c r="K549" s="7"/>
      <c r="L549" s="7"/>
      <c r="M549" s="7"/>
      <c r="N549" s="7"/>
      <c r="O549" s="7"/>
      <c r="P549" s="7"/>
      <c r="Q549" s="7"/>
    </row>
    <row r="550" spans="1:17" ht="15.75" customHeight="1" hidden="1">
      <c r="A550" s="74"/>
      <c r="B550" s="12" t="s">
        <v>8</v>
      </c>
      <c r="C550" s="7"/>
      <c r="D550" s="7"/>
      <c r="E550" s="7"/>
      <c r="F550" s="7"/>
      <c r="J550" s="7"/>
      <c r="K550" s="7"/>
      <c r="L550" s="7"/>
      <c r="M550" s="7"/>
      <c r="N550" s="7"/>
      <c r="O550" s="7"/>
      <c r="P550" s="7"/>
      <c r="Q550" s="7"/>
    </row>
    <row r="551" spans="1:17" ht="9" customHeight="1">
      <c r="A551" s="74"/>
      <c r="C551" s="7"/>
      <c r="D551" s="7"/>
      <c r="E551" s="7"/>
      <c r="F551" s="7"/>
      <c r="J551" s="7"/>
      <c r="K551" s="7"/>
      <c r="L551" s="7"/>
      <c r="M551" s="7"/>
      <c r="N551" s="7"/>
      <c r="O551" s="7"/>
      <c r="P551" s="7"/>
      <c r="Q551" s="7"/>
    </row>
    <row r="552" spans="1:17" s="92" customFormat="1" ht="15.75" customHeight="1">
      <c r="A552" s="83" t="s">
        <v>235</v>
      </c>
      <c r="B552" s="47" t="s">
        <v>293</v>
      </c>
      <c r="C552" s="91"/>
      <c r="D552" s="91"/>
      <c r="E552" s="91"/>
      <c r="F552" s="91"/>
      <c r="G552" s="91"/>
      <c r="H552" s="91"/>
      <c r="I552" s="91"/>
      <c r="J552" s="91"/>
      <c r="K552" s="91"/>
      <c r="L552" s="91"/>
      <c r="M552" s="91"/>
      <c r="N552" s="91"/>
      <c r="O552" s="91"/>
      <c r="P552" s="91"/>
      <c r="Q552" s="91"/>
    </row>
    <row r="553" spans="1:17" ht="15.75" customHeight="1">
      <c r="A553" s="83"/>
      <c r="B553" s="12" t="s">
        <v>98</v>
      </c>
      <c r="C553" s="7"/>
      <c r="D553" s="7"/>
      <c r="E553" s="7"/>
      <c r="F553" s="7"/>
      <c r="J553" s="7"/>
      <c r="K553" s="7"/>
      <c r="L553" s="7"/>
      <c r="M553" s="7"/>
      <c r="N553" s="7"/>
      <c r="O553" s="7"/>
      <c r="P553" s="7"/>
      <c r="Q553" s="7"/>
    </row>
    <row r="554" spans="1:17" ht="15.75" customHeight="1">
      <c r="A554" s="83"/>
      <c r="B554" s="12" t="s">
        <v>99</v>
      </c>
      <c r="C554" s="7"/>
      <c r="D554" s="7"/>
      <c r="E554" s="7"/>
      <c r="F554" s="7"/>
      <c r="J554" s="7"/>
      <c r="K554" s="7"/>
      <c r="L554" s="7"/>
      <c r="M554" s="7"/>
      <c r="N554" s="7"/>
      <c r="O554" s="7"/>
      <c r="P554" s="7"/>
      <c r="Q554" s="7"/>
    </row>
    <row r="555" spans="1:17" ht="15.75" customHeight="1">
      <c r="A555" s="74"/>
      <c r="B555" s="12" t="s">
        <v>100</v>
      </c>
      <c r="C555" s="7"/>
      <c r="D555" s="7"/>
      <c r="E555" s="7"/>
      <c r="F555" s="7"/>
      <c r="J555" s="7"/>
      <c r="K555" s="7"/>
      <c r="L555" s="7"/>
      <c r="M555" s="7"/>
      <c r="N555" s="7"/>
      <c r="O555" s="7"/>
      <c r="P555" s="7"/>
      <c r="Q555" s="7"/>
    </row>
    <row r="556" spans="1:17" ht="15.75" customHeight="1">
      <c r="A556" s="74"/>
      <c r="B556" s="12" t="s">
        <v>101</v>
      </c>
      <c r="C556" s="7"/>
      <c r="D556" s="7"/>
      <c r="E556" s="7"/>
      <c r="F556" s="7"/>
      <c r="J556" s="7"/>
      <c r="K556" s="7"/>
      <c r="L556" s="7"/>
      <c r="M556" s="7"/>
      <c r="N556" s="7"/>
      <c r="O556" s="7"/>
      <c r="P556" s="7"/>
      <c r="Q556" s="7"/>
    </row>
    <row r="557" spans="1:17" ht="9" customHeight="1">
      <c r="A557" s="74"/>
      <c r="C557" s="7"/>
      <c r="D557" s="7"/>
      <c r="E557" s="7"/>
      <c r="F557" s="7"/>
      <c r="J557" s="7"/>
      <c r="K557" s="7"/>
      <c r="L557" s="7"/>
      <c r="M557" s="7"/>
      <c r="N557" s="7"/>
      <c r="O557" s="7"/>
      <c r="P557" s="7"/>
      <c r="Q557" s="7"/>
    </row>
    <row r="558" spans="1:17" ht="15" customHeight="1">
      <c r="A558" s="74"/>
      <c r="B558" s="31" t="s">
        <v>327</v>
      </c>
      <c r="C558" s="7"/>
      <c r="D558" s="7"/>
      <c r="E558" s="7"/>
      <c r="F558" s="7"/>
      <c r="J558" s="7"/>
      <c r="K558" s="7"/>
      <c r="L558" s="7"/>
      <c r="M558" s="7"/>
      <c r="N558" s="7"/>
      <c r="O558" s="7"/>
      <c r="P558" s="7"/>
      <c r="Q558" s="7"/>
    </row>
    <row r="559" spans="1:17" ht="15" customHeight="1">
      <c r="A559" s="74"/>
      <c r="B559" s="31" t="s">
        <v>326</v>
      </c>
      <c r="C559" s="7"/>
      <c r="D559" s="7"/>
      <c r="E559" s="7"/>
      <c r="F559" s="7"/>
      <c r="J559" s="7"/>
      <c r="K559" s="7"/>
      <c r="L559" s="7"/>
      <c r="M559" s="7"/>
      <c r="N559" s="7"/>
      <c r="O559" s="7"/>
      <c r="P559" s="7"/>
      <c r="Q559" s="7"/>
    </row>
    <row r="560" spans="1:17" ht="15" customHeight="1">
      <c r="A560" s="74"/>
      <c r="B560" s="31" t="s">
        <v>468</v>
      </c>
      <c r="C560" s="7"/>
      <c r="D560" s="7"/>
      <c r="E560" s="7"/>
      <c r="F560" s="7"/>
      <c r="J560" s="7"/>
      <c r="K560" s="7"/>
      <c r="L560" s="7"/>
      <c r="M560" s="7"/>
      <c r="N560" s="7"/>
      <c r="O560" s="7"/>
      <c r="P560" s="7"/>
      <c r="Q560" s="7"/>
    </row>
    <row r="561" spans="1:17" ht="15" customHeight="1">
      <c r="A561" s="74"/>
      <c r="B561" s="31" t="s">
        <v>470</v>
      </c>
      <c r="C561" s="7"/>
      <c r="D561" s="7"/>
      <c r="E561" s="7"/>
      <c r="F561" s="7"/>
      <c r="J561" s="7"/>
      <c r="K561" s="7"/>
      <c r="L561" s="7"/>
      <c r="M561" s="7"/>
      <c r="N561" s="7"/>
      <c r="O561" s="7"/>
      <c r="P561" s="7"/>
      <c r="Q561" s="7"/>
    </row>
    <row r="562" spans="1:17" ht="15" customHeight="1">
      <c r="A562" s="74"/>
      <c r="B562" s="31" t="s">
        <v>469</v>
      </c>
      <c r="C562" s="7"/>
      <c r="D562" s="7"/>
      <c r="E562" s="7"/>
      <c r="F562" s="7"/>
      <c r="J562" s="7"/>
      <c r="K562" s="7"/>
      <c r="L562" s="7"/>
      <c r="M562" s="7"/>
      <c r="N562" s="7"/>
      <c r="O562" s="7"/>
      <c r="P562" s="7"/>
      <c r="Q562" s="7"/>
    </row>
    <row r="563" spans="1:17" ht="15" customHeight="1">
      <c r="A563" s="74"/>
      <c r="B563" s="31" t="s">
        <v>102</v>
      </c>
      <c r="C563" s="7"/>
      <c r="D563" s="7"/>
      <c r="E563" s="7"/>
      <c r="F563" s="7"/>
      <c r="J563" s="7"/>
      <c r="K563" s="7"/>
      <c r="L563" s="7"/>
      <c r="M563" s="7"/>
      <c r="N563" s="7"/>
      <c r="O563" s="7"/>
      <c r="P563" s="7"/>
      <c r="Q563" s="7"/>
    </row>
    <row r="564" spans="1:17" ht="6" customHeight="1">
      <c r="A564" s="74"/>
      <c r="B564" s="31"/>
      <c r="C564" s="7"/>
      <c r="D564" s="7"/>
      <c r="E564" s="7"/>
      <c r="F564" s="7"/>
      <c r="J564" s="7"/>
      <c r="K564" s="7"/>
      <c r="L564" s="7"/>
      <c r="M564" s="7"/>
      <c r="N564" s="7"/>
      <c r="O564" s="7"/>
      <c r="P564" s="7"/>
      <c r="Q564" s="7"/>
    </row>
    <row r="565" spans="1:17" ht="15" customHeight="1">
      <c r="A565" s="74"/>
      <c r="B565" s="31" t="s">
        <v>103</v>
      </c>
      <c r="C565" s="7"/>
      <c r="D565" s="7"/>
      <c r="E565" s="7"/>
      <c r="F565" s="7"/>
      <c r="J565" s="7"/>
      <c r="K565" s="7"/>
      <c r="L565" s="7"/>
      <c r="M565" s="7"/>
      <c r="N565" s="7"/>
      <c r="O565" s="7"/>
      <c r="P565" s="7"/>
      <c r="Q565" s="7"/>
    </row>
    <row r="566" spans="1:17" ht="15" customHeight="1">
      <c r="A566" s="74"/>
      <c r="B566" s="31" t="s">
        <v>104</v>
      </c>
      <c r="C566" s="7"/>
      <c r="D566" s="7"/>
      <c r="E566" s="7"/>
      <c r="F566" s="7"/>
      <c r="J566" s="7"/>
      <c r="K566" s="7"/>
      <c r="L566" s="7"/>
      <c r="M566" s="7"/>
      <c r="N566" s="7"/>
      <c r="O566" s="7"/>
      <c r="P566" s="7"/>
      <c r="Q566" s="7"/>
    </row>
    <row r="567" spans="1:17" ht="15" customHeight="1">
      <c r="A567" s="74"/>
      <c r="B567" s="31" t="s">
        <v>105</v>
      </c>
      <c r="C567" s="7"/>
      <c r="D567" s="7"/>
      <c r="E567" s="7"/>
      <c r="F567" s="7"/>
      <c r="J567" s="7"/>
      <c r="K567" s="7"/>
      <c r="L567" s="7"/>
      <c r="M567" s="7"/>
      <c r="N567" s="7"/>
      <c r="O567" s="7"/>
      <c r="P567" s="7"/>
      <c r="Q567" s="7"/>
    </row>
    <row r="568" spans="1:17" ht="6" customHeight="1">
      <c r="A568" s="74"/>
      <c r="B568" s="31"/>
      <c r="C568" s="7"/>
      <c r="D568" s="7"/>
      <c r="E568" s="7"/>
      <c r="F568" s="7"/>
      <c r="J568" s="7"/>
      <c r="K568" s="7"/>
      <c r="L568" s="7"/>
      <c r="M568" s="7"/>
      <c r="N568" s="7"/>
      <c r="O568" s="7"/>
      <c r="P568" s="7"/>
      <c r="Q568" s="7"/>
    </row>
    <row r="569" spans="1:17" ht="15.75" customHeight="1">
      <c r="A569" s="74"/>
      <c r="B569" s="31" t="s">
        <v>408</v>
      </c>
      <c r="C569" s="7"/>
      <c r="D569" s="7"/>
      <c r="E569" s="7"/>
      <c r="F569" s="7"/>
      <c r="J569" s="7"/>
      <c r="K569" s="7"/>
      <c r="L569" s="7"/>
      <c r="M569" s="7"/>
      <c r="N569" s="7"/>
      <c r="O569" s="7"/>
      <c r="P569" s="7"/>
      <c r="Q569" s="7"/>
    </row>
    <row r="570" spans="1:17" ht="15.75" customHeight="1">
      <c r="A570" s="74"/>
      <c r="B570" s="94" t="s">
        <v>236</v>
      </c>
      <c r="C570" s="31" t="s">
        <v>114</v>
      </c>
      <c r="D570" s="7"/>
      <c r="E570" s="7"/>
      <c r="F570" s="7"/>
      <c r="J570" s="7"/>
      <c r="K570" s="7"/>
      <c r="L570" s="7"/>
      <c r="M570" s="7"/>
      <c r="N570" s="7"/>
      <c r="O570" s="7"/>
      <c r="P570" s="7"/>
      <c r="Q570" s="7"/>
    </row>
    <row r="571" spans="1:17" ht="15.75" customHeight="1">
      <c r="A571" s="74"/>
      <c r="B571" s="94" t="s">
        <v>236</v>
      </c>
      <c r="C571" s="31" t="s">
        <v>335</v>
      </c>
      <c r="D571" s="7"/>
      <c r="E571" s="7"/>
      <c r="F571" s="7"/>
      <c r="J571" s="7"/>
      <c r="K571" s="7"/>
      <c r="L571" s="7"/>
      <c r="M571" s="7"/>
      <c r="N571" s="7"/>
      <c r="O571" s="7"/>
      <c r="P571" s="7"/>
      <c r="Q571" s="7"/>
    </row>
    <row r="572" spans="1:17" ht="8.25" customHeight="1">
      <c r="A572" s="74"/>
      <c r="B572" s="94"/>
      <c r="C572" s="31"/>
      <c r="D572" s="7"/>
      <c r="E572" s="7"/>
      <c r="F572" s="7"/>
      <c r="J572" s="7"/>
      <c r="K572" s="7"/>
      <c r="L572" s="7"/>
      <c r="M572" s="7"/>
      <c r="N572" s="7"/>
      <c r="O572" s="7"/>
      <c r="P572" s="7"/>
      <c r="Q572" s="7"/>
    </row>
    <row r="573" spans="1:17" ht="15.75" customHeight="1">
      <c r="A573" s="74"/>
      <c r="B573" s="31" t="s">
        <v>106</v>
      </c>
      <c r="C573" s="7"/>
      <c r="D573" s="7"/>
      <c r="E573" s="7"/>
      <c r="F573" s="7"/>
      <c r="J573" s="7"/>
      <c r="K573" s="7"/>
      <c r="L573" s="7"/>
      <c r="M573" s="7"/>
      <c r="N573" s="7"/>
      <c r="O573" s="7"/>
      <c r="P573" s="7"/>
      <c r="Q573" s="7"/>
    </row>
    <row r="574" spans="1:17" ht="15.75" customHeight="1">
      <c r="A574" s="74"/>
      <c r="B574" s="31" t="s">
        <v>9</v>
      </c>
      <c r="C574" s="7"/>
      <c r="D574" s="7"/>
      <c r="E574" s="7"/>
      <c r="F574" s="7"/>
      <c r="J574" s="7"/>
      <c r="K574" s="7"/>
      <c r="L574" s="7"/>
      <c r="M574" s="7"/>
      <c r="N574" s="7"/>
      <c r="O574" s="7"/>
      <c r="P574" s="7"/>
      <c r="Q574" s="7"/>
    </row>
    <row r="575" spans="1:17" ht="15.75" customHeight="1">
      <c r="A575" s="74"/>
      <c r="B575" s="12" t="s">
        <v>21</v>
      </c>
      <c r="C575" s="7"/>
      <c r="D575" s="7"/>
      <c r="E575" s="7"/>
      <c r="F575" s="7"/>
      <c r="J575" s="7"/>
      <c r="K575" s="7"/>
      <c r="L575" s="7"/>
      <c r="M575" s="7"/>
      <c r="N575" s="7"/>
      <c r="O575" s="7"/>
      <c r="P575" s="7"/>
      <c r="Q575" s="7"/>
    </row>
    <row r="576" spans="1:17" ht="15.75" customHeight="1">
      <c r="A576" s="74"/>
      <c r="B576" s="12" t="s">
        <v>42</v>
      </c>
      <c r="C576" s="7"/>
      <c r="D576" s="7"/>
      <c r="E576" s="7"/>
      <c r="F576" s="7"/>
      <c r="J576" s="7"/>
      <c r="K576" s="7"/>
      <c r="L576" s="7"/>
      <c r="M576" s="7"/>
      <c r="N576" s="7"/>
      <c r="O576" s="7"/>
      <c r="P576" s="7"/>
      <c r="Q576" s="7"/>
    </row>
    <row r="577" spans="1:17" ht="15.75" customHeight="1">
      <c r="A577" s="74"/>
      <c r="B577" s="12" t="s">
        <v>43</v>
      </c>
      <c r="C577" s="7"/>
      <c r="D577" s="7"/>
      <c r="E577" s="7"/>
      <c r="F577" s="7"/>
      <c r="J577" s="7"/>
      <c r="K577" s="7"/>
      <c r="L577" s="7"/>
      <c r="M577" s="7"/>
      <c r="N577" s="7"/>
      <c r="O577" s="7"/>
      <c r="P577" s="7"/>
      <c r="Q577" s="7"/>
    </row>
    <row r="578" spans="1:17" ht="9.75" customHeight="1">
      <c r="A578" s="74"/>
      <c r="C578" s="7"/>
      <c r="D578" s="7"/>
      <c r="E578" s="7"/>
      <c r="F578" s="7"/>
      <c r="J578" s="7"/>
      <c r="K578" s="7"/>
      <c r="L578" s="7"/>
      <c r="M578" s="7"/>
      <c r="N578" s="7"/>
      <c r="O578" s="7"/>
      <c r="P578" s="7"/>
      <c r="Q578" s="7"/>
    </row>
    <row r="579" spans="1:17" ht="15.75" customHeight="1">
      <c r="A579" s="74"/>
      <c r="B579" s="12" t="s">
        <v>23</v>
      </c>
      <c r="C579" s="7"/>
      <c r="D579" s="7"/>
      <c r="E579" s="7"/>
      <c r="F579" s="7"/>
      <c r="J579" s="7"/>
      <c r="K579" s="7"/>
      <c r="L579" s="7"/>
      <c r="M579" s="7"/>
      <c r="N579" s="7"/>
      <c r="O579" s="7"/>
      <c r="P579" s="7"/>
      <c r="Q579" s="7"/>
    </row>
    <row r="580" spans="1:17" ht="15.75" customHeight="1">
      <c r="A580" s="74"/>
      <c r="B580" s="12" t="s">
        <v>24</v>
      </c>
      <c r="C580" s="7"/>
      <c r="D580" s="7"/>
      <c r="E580" s="7"/>
      <c r="F580" s="7"/>
      <c r="J580" s="7"/>
      <c r="K580" s="7"/>
      <c r="L580" s="7"/>
      <c r="M580" s="7"/>
      <c r="N580" s="7"/>
      <c r="O580" s="7"/>
      <c r="P580" s="7"/>
      <c r="Q580" s="7"/>
    </row>
    <row r="581" spans="1:17" ht="15.75" customHeight="1">
      <c r="A581" s="74"/>
      <c r="B581" s="12" t="s">
        <v>25</v>
      </c>
      <c r="C581" s="7"/>
      <c r="D581" s="7"/>
      <c r="E581" s="7"/>
      <c r="F581" s="7"/>
      <c r="J581" s="7"/>
      <c r="K581" s="7"/>
      <c r="L581" s="7"/>
      <c r="M581" s="7"/>
      <c r="N581" s="7"/>
      <c r="O581" s="7"/>
      <c r="P581" s="7"/>
      <c r="Q581" s="7"/>
    </row>
    <row r="582" spans="1:17" ht="15" customHeight="1">
      <c r="A582" s="74"/>
      <c r="C582" s="7"/>
      <c r="D582" s="7"/>
      <c r="E582" s="7"/>
      <c r="F582" s="7"/>
      <c r="J582" s="7"/>
      <c r="K582" s="7"/>
      <c r="L582" s="7"/>
      <c r="M582" s="7"/>
      <c r="N582" s="7"/>
      <c r="O582" s="7"/>
      <c r="P582" s="7"/>
      <c r="Q582" s="7"/>
    </row>
    <row r="583" spans="1:17" ht="15.75" customHeight="1">
      <c r="A583" s="83" t="s">
        <v>237</v>
      </c>
      <c r="B583" s="47" t="s">
        <v>292</v>
      </c>
      <c r="C583" s="7"/>
      <c r="D583" s="7"/>
      <c r="E583" s="7"/>
      <c r="F583" s="7"/>
      <c r="J583" s="7"/>
      <c r="K583" s="7"/>
      <c r="L583" s="7"/>
      <c r="M583" s="7"/>
      <c r="N583" s="7"/>
      <c r="O583" s="7"/>
      <c r="P583" s="7"/>
      <c r="Q583" s="7"/>
    </row>
    <row r="584" spans="1:17" ht="15.75" customHeight="1">
      <c r="A584" s="74"/>
      <c r="B584" s="12" t="s">
        <v>321</v>
      </c>
      <c r="C584" s="7"/>
      <c r="D584" s="7"/>
      <c r="E584" s="7"/>
      <c r="F584" s="7"/>
      <c r="J584" s="7"/>
      <c r="K584" s="7"/>
      <c r="L584" s="7"/>
      <c r="M584" s="7"/>
      <c r="N584" s="7"/>
      <c r="O584" s="7"/>
      <c r="P584" s="7"/>
      <c r="Q584" s="7"/>
    </row>
    <row r="585" spans="1:17" ht="12.75" customHeight="1">
      <c r="A585" s="74"/>
      <c r="C585" s="7"/>
      <c r="D585" s="7"/>
      <c r="E585" s="7"/>
      <c r="F585" s="7"/>
      <c r="J585" s="7"/>
      <c r="K585" s="7"/>
      <c r="L585" s="7"/>
      <c r="M585" s="7"/>
      <c r="N585" s="7"/>
      <c r="O585" s="7"/>
      <c r="P585" s="7"/>
      <c r="Q585" s="7"/>
    </row>
    <row r="586" spans="1:17" ht="15.75" customHeight="1">
      <c r="A586" s="84" t="s">
        <v>258</v>
      </c>
      <c r="B586" s="65" t="s">
        <v>10</v>
      </c>
      <c r="C586" s="66"/>
      <c r="D586" s="66"/>
      <c r="E586" s="46"/>
      <c r="F586" s="46"/>
      <c r="G586" s="46"/>
      <c r="H586" s="46"/>
      <c r="I586" s="46"/>
      <c r="J586" s="46"/>
      <c r="K586" s="46"/>
      <c r="L586" s="46"/>
      <c r="O586" s="7"/>
      <c r="P586" s="7"/>
      <c r="Q586" s="7"/>
    </row>
    <row r="587" spans="1:17" ht="7.5" customHeight="1">
      <c r="A587" s="84"/>
      <c r="B587" s="65"/>
      <c r="C587" s="66"/>
      <c r="D587" s="66"/>
      <c r="E587" s="46"/>
      <c r="F587" s="46"/>
      <c r="G587" s="46"/>
      <c r="H587" s="46"/>
      <c r="I587" s="46"/>
      <c r="J587" s="46"/>
      <c r="K587" s="46"/>
      <c r="L587" s="46"/>
      <c r="O587" s="7"/>
      <c r="P587" s="7"/>
      <c r="Q587" s="7"/>
    </row>
    <row r="588" spans="1:17" ht="15.75" customHeight="1">
      <c r="A588" s="84"/>
      <c r="B588" s="47" t="s">
        <v>238</v>
      </c>
      <c r="C588" s="66"/>
      <c r="D588" s="66"/>
      <c r="E588" s="46"/>
      <c r="F588" s="46"/>
      <c r="G588" s="46"/>
      <c r="H588" s="46"/>
      <c r="I588" s="46"/>
      <c r="J588" s="46"/>
      <c r="K588" s="46"/>
      <c r="L588" s="46"/>
      <c r="O588" s="7"/>
      <c r="P588" s="7"/>
      <c r="Q588" s="7"/>
    </row>
    <row r="589" spans="1:17" ht="15.75" customHeight="1">
      <c r="A589" s="84"/>
      <c r="B589" s="12" t="s">
        <v>11</v>
      </c>
      <c r="C589" s="66"/>
      <c r="D589" s="66"/>
      <c r="E589" s="46"/>
      <c r="F589" s="46"/>
      <c r="G589" s="46"/>
      <c r="H589" s="46"/>
      <c r="I589" s="46"/>
      <c r="J589" s="46"/>
      <c r="K589" s="46"/>
      <c r="L589" s="46"/>
      <c r="O589" s="7"/>
      <c r="P589" s="7"/>
      <c r="Q589" s="7"/>
    </row>
    <row r="590" spans="1:17" ht="15.75" customHeight="1">
      <c r="A590" s="84"/>
      <c r="B590" s="12" t="s">
        <v>107</v>
      </c>
      <c r="C590" s="66"/>
      <c r="D590" s="66"/>
      <c r="E590" s="46"/>
      <c r="F590" s="46"/>
      <c r="G590" s="46"/>
      <c r="H590" s="46"/>
      <c r="I590" s="46"/>
      <c r="J590" s="46"/>
      <c r="K590" s="46"/>
      <c r="L590" s="46"/>
      <c r="O590" s="7"/>
      <c r="P590" s="7"/>
      <c r="Q590" s="7"/>
    </row>
    <row r="591" spans="1:17" ht="7.5" customHeight="1">
      <c r="A591" s="84"/>
      <c r="C591" s="66"/>
      <c r="D591" s="66"/>
      <c r="E591" s="46"/>
      <c r="F591" s="46"/>
      <c r="G591" s="46"/>
      <c r="H591" s="46"/>
      <c r="I591" s="46"/>
      <c r="J591" s="46"/>
      <c r="K591" s="46"/>
      <c r="L591" s="46"/>
      <c r="O591" s="7"/>
      <c r="P591" s="7"/>
      <c r="Q591" s="7"/>
    </row>
    <row r="592" spans="9:13" ht="15" customHeight="1">
      <c r="I592" s="15" t="s">
        <v>148</v>
      </c>
      <c r="M592" s="15" t="s">
        <v>148</v>
      </c>
    </row>
    <row r="593" spans="2:13" ht="15" customHeight="1">
      <c r="B593" s="65"/>
      <c r="I593" s="15" t="s">
        <v>309</v>
      </c>
      <c r="M593" s="15" t="s">
        <v>430</v>
      </c>
    </row>
    <row r="594" spans="9:13" ht="15" customHeight="1">
      <c r="I594" s="15" t="s">
        <v>154</v>
      </c>
      <c r="M594" s="15" t="s">
        <v>154</v>
      </c>
    </row>
    <row r="595" spans="9:13" ht="15" customHeight="1">
      <c r="I595" s="15" t="s">
        <v>389</v>
      </c>
      <c r="M595" s="15" t="s">
        <v>389</v>
      </c>
    </row>
    <row r="596" ht="7.5" customHeight="1">
      <c r="M596" s="7"/>
    </row>
    <row r="597" spans="2:13" ht="15.75">
      <c r="B597" s="12" t="s">
        <v>12</v>
      </c>
      <c r="I597" s="19">
        <v>-629.4737499999969</v>
      </c>
      <c r="M597" s="19">
        <v>-2845.3936199999953</v>
      </c>
    </row>
    <row r="598" ht="7.5" customHeight="1">
      <c r="M598" s="7"/>
    </row>
    <row r="599" spans="2:13" ht="15.75">
      <c r="B599" s="12" t="s">
        <v>409</v>
      </c>
      <c r="I599" s="183">
        <v>49621434.972677596</v>
      </c>
      <c r="M599" s="183">
        <v>49621434.972677596</v>
      </c>
    </row>
    <row r="600" ht="7.5" customHeight="1">
      <c r="M600" s="7"/>
    </row>
    <row r="601" spans="2:13" ht="15.75">
      <c r="B601" s="12" t="s">
        <v>13</v>
      </c>
      <c r="I601" s="22">
        <v>-1.2685520891255884</v>
      </c>
      <c r="M601" s="22">
        <v>-5.734202611364862</v>
      </c>
    </row>
    <row r="602" ht="15.75">
      <c r="M602" s="7"/>
    </row>
    <row r="603" spans="2:13" ht="15.75">
      <c r="B603" s="65" t="s">
        <v>239</v>
      </c>
      <c r="C603" s="66"/>
      <c r="D603" s="66"/>
      <c r="I603" s="27" t="s">
        <v>247</v>
      </c>
      <c r="M603" s="27" t="s">
        <v>247</v>
      </c>
    </row>
    <row r="604" spans="3:11" ht="15.75">
      <c r="C604" s="7"/>
      <c r="D604" s="7"/>
      <c r="I604" s="12"/>
      <c r="K604" s="7"/>
    </row>
    <row r="605" spans="3:11" ht="15.75" customHeight="1" hidden="1">
      <c r="C605" s="7"/>
      <c r="D605" s="7"/>
      <c r="I605" s="12"/>
      <c r="K605" s="7"/>
    </row>
    <row r="606" spans="2:11" ht="15.75">
      <c r="B606" s="7" t="s">
        <v>14</v>
      </c>
      <c r="K606" s="25"/>
    </row>
    <row r="607" spans="2:11" ht="12.75" customHeight="1">
      <c r="B607" s="7"/>
      <c r="K607" s="56"/>
    </row>
    <row r="608" spans="1:17" ht="15.75" customHeight="1">
      <c r="A608" s="83" t="s">
        <v>266</v>
      </c>
      <c r="B608" s="47" t="s">
        <v>259</v>
      </c>
      <c r="C608" s="7"/>
      <c r="D608" s="7"/>
      <c r="E608" s="7"/>
      <c r="F608" s="7"/>
      <c r="J608" s="7"/>
      <c r="K608" s="15"/>
      <c r="L608" s="7"/>
      <c r="M608" s="7"/>
      <c r="N608" s="7"/>
      <c r="O608" s="7"/>
      <c r="P608" s="7"/>
      <c r="Q608" s="7"/>
    </row>
    <row r="609" spans="1:13" ht="15.75" customHeight="1">
      <c r="A609" s="74"/>
      <c r="C609" s="7"/>
      <c r="D609" s="7"/>
      <c r="E609" s="7"/>
      <c r="F609" s="7"/>
      <c r="I609" s="15" t="s">
        <v>296</v>
      </c>
      <c r="J609" s="7"/>
      <c r="K609" s="7"/>
      <c r="L609" s="7"/>
      <c r="M609" s="15" t="s">
        <v>296</v>
      </c>
    </row>
    <row r="610" spans="1:13" ht="15.75" customHeight="1">
      <c r="A610" s="74"/>
      <c r="C610" s="7"/>
      <c r="D610" s="7"/>
      <c r="E610" s="7"/>
      <c r="F610" s="7"/>
      <c r="I610" s="15" t="s">
        <v>389</v>
      </c>
      <c r="J610" s="7"/>
      <c r="K610" s="7"/>
      <c r="L610" s="7"/>
      <c r="M610" s="15" t="s">
        <v>343</v>
      </c>
    </row>
    <row r="611" spans="1:13" ht="15.75" customHeight="1">
      <c r="A611" s="74"/>
      <c r="C611" s="7"/>
      <c r="D611" s="7"/>
      <c r="E611" s="7"/>
      <c r="F611" s="7"/>
      <c r="I611" s="15" t="s">
        <v>120</v>
      </c>
      <c r="J611" s="7"/>
      <c r="K611" s="7"/>
      <c r="L611" s="7"/>
      <c r="M611" s="15" t="s">
        <v>120</v>
      </c>
    </row>
    <row r="612" spans="1:13" ht="15.75" customHeight="1">
      <c r="A612" s="74"/>
      <c r="B612" s="12" t="s">
        <v>260</v>
      </c>
      <c r="C612" s="7"/>
      <c r="D612" s="7"/>
      <c r="E612" s="7"/>
      <c r="F612" s="7"/>
      <c r="I612" s="58">
        <v>213.15445</v>
      </c>
      <c r="J612" s="7"/>
      <c r="K612" s="7"/>
      <c r="L612" s="7"/>
      <c r="M612" s="58">
        <v>494.652</v>
      </c>
    </row>
    <row r="613" spans="1:13" ht="15.75" customHeight="1">
      <c r="A613" s="74"/>
      <c r="B613" s="12" t="s">
        <v>261</v>
      </c>
      <c r="C613" s="7"/>
      <c r="D613" s="7"/>
      <c r="E613" s="7"/>
      <c r="F613" s="7"/>
      <c r="I613" s="58">
        <v>-11400.08433</v>
      </c>
      <c r="J613" s="7"/>
      <c r="K613" s="7"/>
      <c r="L613" s="7"/>
      <c r="M613" s="58">
        <v>-7782.329</v>
      </c>
    </row>
    <row r="614" spans="1:13" ht="15.75" customHeight="1" thickBot="1">
      <c r="A614" s="74"/>
      <c r="C614" s="7"/>
      <c r="D614" s="7"/>
      <c r="E614" s="7"/>
      <c r="F614" s="7"/>
      <c r="I614" s="184">
        <v>-11186.92988</v>
      </c>
      <c r="J614" s="7"/>
      <c r="K614" s="7"/>
      <c r="L614" s="7"/>
      <c r="M614" s="184">
        <v>-7287.477</v>
      </c>
    </row>
    <row r="615" ht="16.5" thickTop="1">
      <c r="K615" s="57"/>
    </row>
    <row r="616" spans="1:11" ht="15.75">
      <c r="A616" s="47" t="s">
        <v>299</v>
      </c>
      <c r="B616" s="47" t="s">
        <v>300</v>
      </c>
      <c r="K616" s="57"/>
    </row>
    <row r="617" spans="2:11" ht="15.75">
      <c r="B617" s="64" t="s">
        <v>22</v>
      </c>
      <c r="K617" s="57"/>
    </row>
    <row r="618" spans="2:11" ht="14.25" customHeight="1">
      <c r="B618" s="64"/>
      <c r="K618" s="57"/>
    </row>
    <row r="619" spans="1:17" ht="15.75">
      <c r="A619" s="7" t="s">
        <v>240</v>
      </c>
      <c r="C619" s="46"/>
      <c r="D619" s="46"/>
      <c r="E619" s="46"/>
      <c r="F619" s="46"/>
      <c r="G619" s="46"/>
      <c r="H619" s="46"/>
      <c r="I619" s="46"/>
      <c r="J619" s="46"/>
      <c r="K619" s="46"/>
      <c r="L619" s="46"/>
      <c r="M619" s="46"/>
      <c r="N619" s="7"/>
      <c r="O619" s="7"/>
      <c r="P619" s="7"/>
      <c r="Q619" s="7"/>
    </row>
    <row r="620" spans="1:17" ht="9" customHeight="1">
      <c r="A620" s="7"/>
      <c r="C620" s="46"/>
      <c r="D620" s="46"/>
      <c r="E620" s="46"/>
      <c r="F620" s="46"/>
      <c r="G620" s="46"/>
      <c r="H620" s="46"/>
      <c r="I620" s="46"/>
      <c r="J620" s="46"/>
      <c r="K620" s="46"/>
      <c r="L620" s="46"/>
      <c r="M620" s="46"/>
      <c r="N620" s="7"/>
      <c r="O620" s="7"/>
      <c r="P620" s="7"/>
      <c r="Q620" s="7"/>
    </row>
    <row r="621" spans="1:17" ht="15.75">
      <c r="A621" s="7" t="s">
        <v>241</v>
      </c>
      <c r="C621" s="46"/>
      <c r="D621" s="46"/>
      <c r="E621" s="46"/>
      <c r="F621" s="46"/>
      <c r="G621" s="46"/>
      <c r="H621" s="46"/>
      <c r="I621" s="46"/>
      <c r="J621" s="46"/>
      <c r="K621" s="46"/>
      <c r="L621" s="46"/>
      <c r="M621" s="46"/>
      <c r="N621" s="7"/>
      <c r="O621" s="7"/>
      <c r="P621" s="7"/>
      <c r="Q621" s="7"/>
    </row>
    <row r="622" spans="1:17" ht="15.75">
      <c r="A622" s="7" t="s">
        <v>242</v>
      </c>
      <c r="C622" s="7"/>
      <c r="D622" s="7"/>
      <c r="E622" s="7"/>
      <c r="F622" s="7"/>
      <c r="J622" s="7"/>
      <c r="K622" s="7"/>
      <c r="L622" s="7"/>
      <c r="M622" s="7"/>
      <c r="N622" s="7"/>
      <c r="O622" s="7"/>
      <c r="P622" s="7"/>
      <c r="Q622" s="7"/>
    </row>
    <row r="623" spans="1:17" ht="9.75" customHeight="1">
      <c r="A623" s="7"/>
      <c r="C623" s="7"/>
      <c r="D623" s="7"/>
      <c r="E623" s="7"/>
      <c r="F623" s="7"/>
      <c r="J623" s="7"/>
      <c r="K623" s="7"/>
      <c r="L623" s="7"/>
      <c r="M623" s="7"/>
      <c r="N623" s="7"/>
      <c r="O623" s="7"/>
      <c r="P623" s="7"/>
      <c r="Q623" s="7"/>
    </row>
    <row r="624" spans="1:17" ht="15.75">
      <c r="A624" s="7" t="s">
        <v>243</v>
      </c>
      <c r="C624" s="7"/>
      <c r="D624" s="7"/>
      <c r="E624" s="7"/>
      <c r="F624" s="7"/>
      <c r="J624" s="7"/>
      <c r="K624" s="7"/>
      <c r="L624" s="7"/>
      <c r="M624" s="7"/>
      <c r="N624" s="7"/>
      <c r="O624" s="7"/>
      <c r="P624" s="7"/>
      <c r="Q624" s="7"/>
    </row>
    <row r="625" spans="1:17" ht="9" customHeight="1">
      <c r="A625" s="7"/>
      <c r="C625" s="7"/>
      <c r="D625" s="7"/>
      <c r="E625" s="7"/>
      <c r="F625" s="7"/>
      <c r="J625" s="7"/>
      <c r="K625" s="7"/>
      <c r="L625" s="7"/>
      <c r="M625" s="7"/>
      <c r="N625" s="7"/>
      <c r="O625" s="7"/>
      <c r="P625" s="7"/>
      <c r="Q625" s="7"/>
    </row>
    <row r="626" spans="1:4" ht="15.75">
      <c r="A626" s="12" t="s">
        <v>244</v>
      </c>
      <c r="C626" s="185"/>
      <c r="D626" s="185"/>
    </row>
    <row r="627" ht="15.75">
      <c r="A627" s="186" t="s">
        <v>245</v>
      </c>
    </row>
  </sheetData>
  <printOptions/>
  <pageMargins left="0.5" right="0.22" top="0.25" bottom="0.25" header="0" footer="0"/>
  <pageSetup horizontalDpi="300" verticalDpi="300" orientation="portrait" paperSize="9" scale="60" r:id="rId1"/>
  <headerFooter alignWithMargins="0">
    <oddFooter>&amp;C&amp;8&amp;P/&amp;N&amp;R&amp;8&amp;D  &amp;T</oddFooter>
  </headerFooter>
  <rowBreaks count="8" manualBreakCount="8">
    <brk id="58" max="255" man="1"/>
    <brk id="127" max="255" man="1"/>
    <brk id="170" max="255" man="1"/>
    <brk id="243" max="255" man="1"/>
    <brk id="331" max="16" man="1"/>
    <brk id="419" max="16" man="1"/>
    <brk id="504" max="16" man="1"/>
    <brk id="585" max="16" man="1"/>
  </rowBreaks>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workbookViewId="0" topLeftCell="A1">
      <pane xSplit="3" ySplit="5" topLeftCell="I13" activePane="bottomRight" state="frozen"/>
      <selection pane="topLeft" activeCell="P30" sqref="P30"/>
      <selection pane="topRight" activeCell="P30" sqref="P30"/>
      <selection pane="bottomLeft" activeCell="P30" sqref="P30"/>
      <selection pane="bottomRight" activeCell="A2" sqref="A2"/>
    </sheetView>
  </sheetViews>
  <sheetFormatPr defaultColWidth="9.140625" defaultRowHeight="12.75"/>
  <cols>
    <col min="1" max="3" width="12.421875" style="1" customWidth="1"/>
    <col min="4" max="4" width="15.00390625" style="1" customWidth="1"/>
    <col min="5" max="5" width="12.421875" style="1" customWidth="1"/>
    <col min="6" max="6" width="2.140625" style="1" hidden="1" customWidth="1"/>
    <col min="7" max="8" width="12.421875" style="1" customWidth="1"/>
    <col min="9" max="9" width="15.57421875" style="1" customWidth="1"/>
    <col min="10" max="10" width="16.8515625" style="1" customWidth="1"/>
    <col min="11" max="11" width="12.421875" style="1" customWidth="1"/>
    <col min="12" max="12" width="2.28125" style="1" customWidth="1"/>
    <col min="13" max="13" width="15.28125" style="1" customWidth="1"/>
    <col min="14" max="14" width="12.421875" style="1" customWidth="1"/>
    <col min="15" max="15" width="16.421875" style="1" customWidth="1"/>
    <col min="16" max="16384" width="12.421875" style="1" customWidth="1"/>
  </cols>
  <sheetData>
    <row r="1" spans="1:13" ht="15.75">
      <c r="A1" s="2" t="s">
        <v>122</v>
      </c>
      <c r="D1" s="3"/>
      <c r="E1" s="3"/>
      <c r="F1" s="3"/>
      <c r="G1" s="3"/>
      <c r="H1" s="3"/>
      <c r="I1" s="3"/>
      <c r="J1" s="3"/>
      <c r="K1" s="3"/>
      <c r="L1" s="3"/>
      <c r="M1" s="3"/>
    </row>
    <row r="2" spans="1:13" ht="15.75">
      <c r="A2" s="2" t="s">
        <v>315</v>
      </c>
      <c r="D2" s="3"/>
      <c r="E2" s="3"/>
      <c r="F2" s="3"/>
      <c r="G2" s="3"/>
      <c r="H2" s="3"/>
      <c r="I2" s="3"/>
      <c r="J2" s="3"/>
      <c r="K2" s="3"/>
      <c r="L2" s="3"/>
      <c r="M2" s="3"/>
    </row>
    <row r="3" spans="1:13" ht="15.75">
      <c r="A3" s="2"/>
      <c r="D3" s="3"/>
      <c r="E3" s="3"/>
      <c r="F3" s="3"/>
      <c r="G3" s="3"/>
      <c r="H3" s="3"/>
      <c r="I3" s="3"/>
      <c r="J3" s="3"/>
      <c r="K3" s="3"/>
      <c r="L3" s="3"/>
      <c r="M3" s="3"/>
    </row>
    <row r="4" spans="4:13" ht="15">
      <c r="D4" s="3" t="s">
        <v>123</v>
      </c>
      <c r="E4" s="3" t="s">
        <v>124</v>
      </c>
      <c r="F4" s="3" t="s">
        <v>125</v>
      </c>
      <c r="G4" s="3" t="s">
        <v>126</v>
      </c>
      <c r="H4" s="3" t="s">
        <v>127</v>
      </c>
      <c r="I4" s="3" t="s">
        <v>128</v>
      </c>
      <c r="J4" s="3" t="s">
        <v>302</v>
      </c>
      <c r="K4" s="3" t="s">
        <v>129</v>
      </c>
      <c r="L4" s="3"/>
      <c r="M4" s="3" t="s">
        <v>130</v>
      </c>
    </row>
    <row r="5" spans="4:13" ht="15">
      <c r="D5" s="3"/>
      <c r="E5" s="3" t="s">
        <v>131</v>
      </c>
      <c r="F5" s="3" t="s">
        <v>132</v>
      </c>
      <c r="G5" s="3" t="s">
        <v>133</v>
      </c>
      <c r="H5" s="3" t="s">
        <v>134</v>
      </c>
      <c r="I5" s="3" t="s">
        <v>135</v>
      </c>
      <c r="J5" s="3" t="s">
        <v>303</v>
      </c>
      <c r="K5" s="3" t="s">
        <v>136</v>
      </c>
      <c r="L5" s="3"/>
      <c r="M5" s="3" t="s">
        <v>136</v>
      </c>
    </row>
    <row r="6" spans="4:13" ht="15">
      <c r="D6" s="3"/>
      <c r="E6" s="3"/>
      <c r="F6" s="3"/>
      <c r="G6" s="3"/>
      <c r="H6" s="3"/>
      <c r="I6" s="3"/>
      <c r="J6" s="3"/>
      <c r="K6" s="3"/>
      <c r="L6" s="3"/>
      <c r="M6" s="3"/>
    </row>
    <row r="7" spans="1:13" ht="15.75">
      <c r="A7" s="60" t="s">
        <v>118</v>
      </c>
      <c r="D7" s="3"/>
      <c r="E7" s="3"/>
      <c r="F7" s="3"/>
      <c r="G7" s="3"/>
      <c r="H7" s="3"/>
      <c r="I7" s="3"/>
      <c r="J7" s="3"/>
      <c r="K7" s="3"/>
      <c r="L7" s="3"/>
      <c r="M7" s="3"/>
    </row>
    <row r="8" spans="1:13" ht="15.75">
      <c r="A8" s="1" t="s">
        <v>137</v>
      </c>
      <c r="D8" s="8">
        <v>1207260</v>
      </c>
      <c r="E8" s="78">
        <f>+'[1]Fin Stat'!$J$63</f>
        <v>39000</v>
      </c>
      <c r="F8" s="78"/>
      <c r="G8" s="78"/>
      <c r="H8" s="8">
        <v>2602070</v>
      </c>
      <c r="I8" s="8">
        <v>37563</v>
      </c>
      <c r="J8" s="8">
        <v>150731</v>
      </c>
      <c r="K8" s="5"/>
      <c r="L8" s="6"/>
      <c r="M8" s="6">
        <f aca="true" t="shared" si="0" ref="M8:M13">SUM(D8:K8)</f>
        <v>4036624</v>
      </c>
    </row>
    <row r="9" spans="1:13" ht="15.75">
      <c r="A9" s="1" t="s">
        <v>138</v>
      </c>
      <c r="D9" s="8">
        <v>7541966</v>
      </c>
      <c r="E9" s="79"/>
      <c r="F9" s="78"/>
      <c r="G9" s="78"/>
      <c r="H9" s="8"/>
      <c r="I9" s="8">
        <f>4045049+700380+381289+22294</f>
        <v>5149012</v>
      </c>
      <c r="J9" s="8"/>
      <c r="K9" s="5"/>
      <c r="L9" s="6"/>
      <c r="M9" s="6">
        <f t="shared" si="0"/>
        <v>12690978</v>
      </c>
    </row>
    <row r="10" spans="1:13" ht="15.75">
      <c r="A10" s="1" t="s">
        <v>139</v>
      </c>
      <c r="D10" s="8">
        <v>19426513</v>
      </c>
      <c r="E10" s="79"/>
      <c r="F10" s="78"/>
      <c r="G10" s="78"/>
      <c r="H10" s="8"/>
      <c r="I10" s="8">
        <f>20666431-58858</f>
        <v>20607573</v>
      </c>
      <c r="J10" s="8">
        <f>1161000+58828</f>
        <v>1219828</v>
      </c>
      <c r="K10" s="5">
        <v>0</v>
      </c>
      <c r="L10" s="6"/>
      <c r="M10" s="6">
        <f t="shared" si="0"/>
        <v>41253914</v>
      </c>
    </row>
    <row r="11" spans="1:13" ht="15.75">
      <c r="A11" s="1" t="s">
        <v>140</v>
      </c>
      <c r="D11" s="8">
        <v>9800</v>
      </c>
      <c r="E11" s="79"/>
      <c r="F11" s="78"/>
      <c r="G11" s="78"/>
      <c r="H11" s="8">
        <v>62218</v>
      </c>
      <c r="I11" s="8">
        <v>52</v>
      </c>
      <c r="J11" s="8"/>
      <c r="K11" s="5"/>
      <c r="L11" s="6"/>
      <c r="M11" s="6">
        <f t="shared" si="0"/>
        <v>72070</v>
      </c>
    </row>
    <row r="12" spans="1:13" ht="15.75">
      <c r="A12" s="1" t="s">
        <v>141</v>
      </c>
      <c r="D12" s="8">
        <v>635570</v>
      </c>
      <c r="E12" s="79"/>
      <c r="F12" s="78"/>
      <c r="G12" s="78"/>
      <c r="H12" s="8">
        <v>0</v>
      </c>
      <c r="I12" s="8">
        <v>0</v>
      </c>
      <c r="J12" s="8"/>
      <c r="K12" s="5"/>
      <c r="L12" s="6"/>
      <c r="M12" s="6">
        <f t="shared" si="0"/>
        <v>635570</v>
      </c>
    </row>
    <row r="13" spans="4:13" ht="15.75">
      <c r="D13" s="8"/>
      <c r="E13" s="79"/>
      <c r="F13" s="78"/>
      <c r="G13" s="78"/>
      <c r="H13" s="8"/>
      <c r="I13" s="6"/>
      <c r="J13" s="8"/>
      <c r="K13" s="6"/>
      <c r="L13" s="6"/>
      <c r="M13" s="6">
        <f t="shared" si="0"/>
        <v>0</v>
      </c>
    </row>
    <row r="14" spans="1:13" ht="15.75">
      <c r="A14" s="1" t="s">
        <v>142</v>
      </c>
      <c r="D14" s="8">
        <v>-68958</v>
      </c>
      <c r="E14" s="7">
        <f>-E8</f>
        <v>-39000</v>
      </c>
      <c r="F14" s="6"/>
      <c r="G14" s="6"/>
      <c r="H14" s="6">
        <f>-SUM(H8:H12)</f>
        <v>-2664288</v>
      </c>
      <c r="I14" s="4">
        <v>0</v>
      </c>
      <c r="J14" s="4"/>
      <c r="K14" s="6">
        <v>0</v>
      </c>
      <c r="L14" s="6"/>
      <c r="M14" s="7">
        <f>SUM(D14:K14)</f>
        <v>-2772246</v>
      </c>
    </row>
    <row r="15" spans="4:13" s="2" customFormat="1" ht="15.75">
      <c r="D15" s="59">
        <f aca="true" t="shared" si="1" ref="D15:K15">SUM(D8:D14)</f>
        <v>28752151</v>
      </c>
      <c r="E15" s="59">
        <f t="shared" si="1"/>
        <v>0</v>
      </c>
      <c r="F15" s="59">
        <f t="shared" si="1"/>
        <v>0</v>
      </c>
      <c r="G15" s="59">
        <f t="shared" si="1"/>
        <v>0</v>
      </c>
      <c r="H15" s="59">
        <f t="shared" si="1"/>
        <v>0</v>
      </c>
      <c r="I15" s="59">
        <f t="shared" si="1"/>
        <v>25794200</v>
      </c>
      <c r="J15" s="59">
        <f t="shared" si="1"/>
        <v>1370559</v>
      </c>
      <c r="K15" s="59">
        <f t="shared" si="1"/>
        <v>0</v>
      </c>
      <c r="L15" s="59"/>
      <c r="M15" s="59">
        <f>SUM(M8:M14)</f>
        <v>55916910</v>
      </c>
    </row>
    <row r="16" spans="4:13" ht="15.75">
      <c r="D16" s="6"/>
      <c r="E16" s="6"/>
      <c r="F16" s="6"/>
      <c r="G16" s="6"/>
      <c r="H16" s="6"/>
      <c r="I16" s="6"/>
      <c r="J16" s="6"/>
      <c r="K16" s="6"/>
      <c r="L16" s="6"/>
      <c r="M16" s="6"/>
    </row>
    <row r="17" spans="1:13" ht="15.75">
      <c r="A17" s="60" t="s">
        <v>143</v>
      </c>
      <c r="D17" s="6"/>
      <c r="E17" s="6"/>
      <c r="F17" s="6"/>
      <c r="G17" s="6"/>
      <c r="H17" s="6"/>
      <c r="I17" s="6"/>
      <c r="J17" s="6"/>
      <c r="K17" s="6"/>
      <c r="L17" s="6"/>
      <c r="M17" s="6"/>
    </row>
    <row r="18" spans="1:13" ht="15.75">
      <c r="A18" s="1" t="s">
        <v>278</v>
      </c>
      <c r="D18" s="8">
        <v>6862687</v>
      </c>
      <c r="E18" s="8"/>
      <c r="F18" s="8"/>
      <c r="G18" s="8"/>
      <c r="H18" s="8">
        <f>218650+2456274</f>
        <v>2674924</v>
      </c>
      <c r="I18" s="8">
        <f>2171732+3121406+52866+198132</f>
        <v>5544136</v>
      </c>
      <c r="J18" s="8">
        <v>6000</v>
      </c>
      <c r="K18" s="4"/>
      <c r="L18" s="6"/>
      <c r="M18" s="6">
        <f>SUM(D18:L18)</f>
        <v>15087747</v>
      </c>
    </row>
    <row r="19" spans="1:13" ht="15.75">
      <c r="A19" s="1" t="s">
        <v>144</v>
      </c>
      <c r="D19" s="8">
        <v>30921674</v>
      </c>
      <c r="E19" s="8"/>
      <c r="F19" s="8">
        <v>0</v>
      </c>
      <c r="G19" s="8">
        <v>100000</v>
      </c>
      <c r="H19" s="8">
        <f>262607+1447030</f>
        <v>1709637</v>
      </c>
      <c r="I19" s="8">
        <f>4442926+5527481+156527+573925+211810</f>
        <v>10912669</v>
      </c>
      <c r="J19" s="8">
        <v>119826.4</v>
      </c>
      <c r="K19" s="4"/>
      <c r="L19" s="6"/>
      <c r="M19" s="6">
        <f>SUM(D19:K19)</f>
        <v>43763806.4</v>
      </c>
    </row>
    <row r="20" spans="1:13" ht="15.75">
      <c r="A20" s="1" t="s">
        <v>142</v>
      </c>
      <c r="D20" s="8"/>
      <c r="E20" s="8">
        <v>0</v>
      </c>
      <c r="F20" s="8">
        <v>0</v>
      </c>
      <c r="G20" s="8">
        <f>14701.8+5339</f>
        <v>20040.8</v>
      </c>
      <c r="H20" s="7">
        <f>-H18-H19</f>
        <v>-4384561</v>
      </c>
      <c r="I20" s="8"/>
      <c r="J20" s="8"/>
      <c r="K20" s="9"/>
      <c r="L20" s="9"/>
      <c r="M20" s="7">
        <f>SUM(D20:K20)</f>
        <v>-4364520.2</v>
      </c>
    </row>
    <row r="21" spans="4:13" s="2" customFormat="1" ht="15.75">
      <c r="D21" s="59">
        <f>SUM(D18:D20)</f>
        <v>37784361</v>
      </c>
      <c r="E21" s="59">
        <f>SUM(E19:E20)</f>
        <v>0</v>
      </c>
      <c r="F21" s="59">
        <f>SUM(F19:F20)</f>
        <v>0</v>
      </c>
      <c r="G21" s="59">
        <f>SUM(G19:G20)</f>
        <v>120040.8</v>
      </c>
      <c r="H21" s="59">
        <f>SUM(H18:H20)</f>
        <v>0</v>
      </c>
      <c r="I21" s="59">
        <f>SUM(I18:I20)</f>
        <v>16456805</v>
      </c>
      <c r="J21" s="59">
        <f>SUM(J18:J20)</f>
        <v>125826.4</v>
      </c>
      <c r="K21" s="59">
        <f>SUM(K19:K20)</f>
        <v>0</v>
      </c>
      <c r="L21" s="59"/>
      <c r="M21" s="59">
        <f>SUM(M18:M20)</f>
        <v>54487033.199999996</v>
      </c>
    </row>
    <row r="22" spans="4:13" ht="15.75">
      <c r="D22" s="6"/>
      <c r="E22" s="6"/>
      <c r="F22" s="6"/>
      <c r="G22" s="6"/>
      <c r="H22" s="6"/>
      <c r="I22" s="6"/>
      <c r="J22" s="6"/>
      <c r="K22" s="6"/>
      <c r="L22" s="6"/>
      <c r="M22" s="6"/>
    </row>
    <row r="23" spans="1:13" ht="15.75">
      <c r="A23" s="60" t="s">
        <v>119</v>
      </c>
      <c r="D23" s="6"/>
      <c r="E23" s="6"/>
      <c r="F23" s="6"/>
      <c r="G23" s="6"/>
      <c r="H23" s="6"/>
      <c r="I23" s="6"/>
      <c r="J23" s="6"/>
      <c r="K23" s="6"/>
      <c r="L23" s="6"/>
      <c r="M23" s="6"/>
    </row>
    <row r="24" spans="1:13" ht="15.75">
      <c r="A24" s="1" t="s">
        <v>145</v>
      </c>
      <c r="D24" s="8">
        <v>4021810</v>
      </c>
      <c r="E24" s="8">
        <v>58898051</v>
      </c>
      <c r="F24" s="8"/>
      <c r="G24" s="8">
        <v>2864383.1</v>
      </c>
      <c r="H24" s="8">
        <f>8277199-1447029.93-2456258.63</f>
        <v>4373910.44</v>
      </c>
      <c r="I24" s="8">
        <f>144068+322838+145</f>
        <v>467051</v>
      </c>
      <c r="J24" s="8">
        <v>2046856</v>
      </c>
      <c r="K24" s="8"/>
      <c r="L24" s="7"/>
      <c r="M24" s="7">
        <f>SUM(D24:K24)</f>
        <v>72672061.54</v>
      </c>
    </row>
    <row r="25" spans="1:13" ht="15.75">
      <c r="A25" s="1" t="s">
        <v>146</v>
      </c>
      <c r="D25" s="8">
        <v>820107</v>
      </c>
      <c r="E25" s="8"/>
      <c r="F25" s="8"/>
      <c r="G25" s="8"/>
      <c r="H25" s="8">
        <v>16000</v>
      </c>
      <c r="I25" s="8">
        <f>942379+1120+900+897</f>
        <v>945296</v>
      </c>
      <c r="J25" s="8"/>
      <c r="K25" s="8">
        <v>660623</v>
      </c>
      <c r="L25" s="6"/>
      <c r="M25" s="6">
        <f>SUM(D25:K25)</f>
        <v>2442026</v>
      </c>
    </row>
    <row r="26" spans="1:13" ht="15.75">
      <c r="A26" s="1" t="s">
        <v>279</v>
      </c>
      <c r="D26" s="8">
        <v>0</v>
      </c>
      <c r="E26" s="8"/>
      <c r="F26" s="8"/>
      <c r="G26" s="8"/>
      <c r="H26" s="8">
        <v>0</v>
      </c>
      <c r="I26" s="8">
        <f>84799+7415</f>
        <v>92214</v>
      </c>
      <c r="J26" s="8"/>
      <c r="K26" s="8"/>
      <c r="L26" s="6"/>
      <c r="M26" s="6">
        <f>SUM(D26:K26)</f>
        <v>92214</v>
      </c>
    </row>
    <row r="27" spans="1:15" ht="15.75">
      <c r="A27" s="1" t="s">
        <v>142</v>
      </c>
      <c r="D27" s="6"/>
      <c r="E27" s="7">
        <f>-E24</f>
        <v>-58898051</v>
      </c>
      <c r="F27" s="7"/>
      <c r="G27" s="7"/>
      <c r="H27" s="7">
        <f>-H24-H25-H26</f>
        <v>-4389910.44</v>
      </c>
      <c r="I27" s="9">
        <v>0</v>
      </c>
      <c r="J27" s="9"/>
      <c r="K27" s="8">
        <f>1375678-21875</f>
        <v>1353803</v>
      </c>
      <c r="L27" s="9"/>
      <c r="M27" s="7">
        <f>SUM(D27:K27)</f>
        <v>-61934158.44</v>
      </c>
      <c r="O27" s="10">
        <f>M27+M20+M14</f>
        <v>-69070924.64</v>
      </c>
    </row>
    <row r="28" spans="4:13" s="2" customFormat="1" ht="15.75">
      <c r="D28" s="59">
        <f aca="true" t="shared" si="2" ref="D28:K28">SUM(D24:D27)</f>
        <v>4841917</v>
      </c>
      <c r="E28" s="59">
        <f t="shared" si="2"/>
        <v>0</v>
      </c>
      <c r="F28" s="59">
        <f t="shared" si="2"/>
        <v>0</v>
      </c>
      <c r="G28" s="59">
        <f t="shared" si="2"/>
        <v>2864383.1</v>
      </c>
      <c r="H28" s="59">
        <f t="shared" si="2"/>
        <v>0</v>
      </c>
      <c r="I28" s="59">
        <f t="shared" si="2"/>
        <v>1504561</v>
      </c>
      <c r="J28" s="59">
        <f t="shared" si="2"/>
        <v>2046856</v>
      </c>
      <c r="K28" s="59">
        <f t="shared" si="2"/>
        <v>2014426</v>
      </c>
      <c r="L28" s="59"/>
      <c r="M28" s="59">
        <f>SUM(M24:M27)</f>
        <v>13272143.100000009</v>
      </c>
    </row>
    <row r="29" spans="4:13" ht="15.75">
      <c r="D29" s="6"/>
      <c r="E29" s="6"/>
      <c r="F29" s="6"/>
      <c r="G29" s="6"/>
      <c r="H29" s="6"/>
      <c r="I29" s="6"/>
      <c r="J29" s="6"/>
      <c r="K29" s="6"/>
      <c r="L29" s="6"/>
      <c r="M29" s="6"/>
    </row>
    <row r="30" spans="2:13" ht="15.75">
      <c r="B30" s="1" t="s">
        <v>147</v>
      </c>
      <c r="D30" s="6">
        <f aca="true" t="shared" si="3" ref="D30:K30">+D15+D21+D28</f>
        <v>71378429</v>
      </c>
      <c r="E30" s="6">
        <f t="shared" si="3"/>
        <v>0</v>
      </c>
      <c r="F30" s="6">
        <f t="shared" si="3"/>
        <v>0</v>
      </c>
      <c r="G30" s="6">
        <f t="shared" si="3"/>
        <v>2984423.9</v>
      </c>
      <c r="H30" s="6">
        <f t="shared" si="3"/>
        <v>0</v>
      </c>
      <c r="I30" s="6">
        <f t="shared" si="3"/>
        <v>43755566</v>
      </c>
      <c r="J30" s="6">
        <f>+J15+J21+J28</f>
        <v>3543241.4</v>
      </c>
      <c r="K30" s="6">
        <f t="shared" si="3"/>
        <v>2014426</v>
      </c>
      <c r="L30" s="6"/>
      <c r="M30" s="6">
        <f>+M15+M21+M28</f>
        <v>123676086.3</v>
      </c>
    </row>
    <row r="31" spans="4:13" ht="15.75">
      <c r="D31" s="6"/>
      <c r="E31" s="6"/>
      <c r="F31" s="6"/>
      <c r="G31" s="6"/>
      <c r="H31" s="6"/>
      <c r="I31" s="6"/>
      <c r="J31" s="6"/>
      <c r="K31" s="6"/>
      <c r="L31" s="6"/>
      <c r="M31" s="6"/>
    </row>
    <row r="32" spans="4:13" ht="15.75">
      <c r="D32" s="6">
        <f>+'Quarterly Report'!I69</f>
        <v>31912.9714</v>
      </c>
      <c r="E32" s="6"/>
      <c r="F32" s="6"/>
      <c r="G32" s="6">
        <f>+'Quarterly Report'!I79+'Quarterly Report'!I77</f>
        <v>1148.25783</v>
      </c>
      <c r="H32" s="6"/>
      <c r="I32" s="75">
        <f>+'Quarterly Report'!I89</f>
        <v>16457.482500000002</v>
      </c>
      <c r="J32" s="6">
        <f>+'Quarterly Report'!I81</f>
        <v>78</v>
      </c>
      <c r="K32" s="6" t="e">
        <f>+'Quarterly Report'!I75+'Quarterly Report'!#REF!</f>
        <v>#REF!</v>
      </c>
      <c r="L32" s="6"/>
      <c r="M32" s="6">
        <f>SUM('Quarterly Report'!I69:I88)</f>
        <v>124364.08863999999</v>
      </c>
    </row>
    <row r="33" spans="2:13" s="61" customFormat="1" ht="15.75">
      <c r="B33" s="61" t="s">
        <v>267</v>
      </c>
      <c r="D33" s="62">
        <f>+D30/1000-D32</f>
        <v>39465.45760000001</v>
      </c>
      <c r="E33" s="62"/>
      <c r="F33" s="62"/>
      <c r="G33" s="62">
        <f>+G30/1000-G32</f>
        <v>1836.1660699999998</v>
      </c>
      <c r="H33" s="62"/>
      <c r="I33" s="76">
        <f>+I30/1000-I32</f>
        <v>27298.083499999997</v>
      </c>
      <c r="J33" s="76">
        <f>+J30/1000-J32</f>
        <v>3465.2414</v>
      </c>
      <c r="K33" s="62" t="e">
        <f>+K30/1000-K32</f>
        <v>#REF!</v>
      </c>
      <c r="L33" s="62"/>
      <c r="M33" s="76">
        <f>+M30/1000-M32</f>
        <v>-688.0023399999918</v>
      </c>
    </row>
    <row r="34" spans="4:13" ht="15.75">
      <c r="D34" s="6"/>
      <c r="E34" s="6"/>
      <c r="F34" s="6"/>
      <c r="G34" s="6"/>
      <c r="H34" s="6"/>
      <c r="I34" s="6"/>
      <c r="J34" s="85">
        <f>+I33+J33</f>
        <v>30763.324899999996</v>
      </c>
      <c r="K34" s="6"/>
      <c r="L34" s="6"/>
      <c r="M34" s="6"/>
    </row>
    <row r="35" spans="4:13" ht="15.75">
      <c r="D35" s="6"/>
      <c r="E35" s="6"/>
      <c r="F35" s="6"/>
      <c r="G35" s="6"/>
      <c r="H35" s="6"/>
      <c r="I35" s="6"/>
      <c r="J35" s="6"/>
      <c r="K35" s="6"/>
      <c r="L35" s="6"/>
      <c r="M35" s="6"/>
    </row>
    <row r="36" spans="5:10" ht="15">
      <c r="E36" s="11"/>
      <c r="F36" s="11"/>
      <c r="G36" s="11"/>
      <c r="H36" s="11"/>
      <c r="I36" s="11"/>
      <c r="J36" s="11"/>
    </row>
  </sheetData>
  <printOptions/>
  <pageMargins left="0.75" right="0.75" top="1" bottom="1" header="0.5" footer="0.5"/>
  <pageSetup fitToHeight="1" fitToWidth="1" horizontalDpi="300" verticalDpi="300" orientation="landscape" paperSize="9" scale="87" r:id="rId1"/>
  <headerFooter alignWithMargins="0">
    <oddFooter>&amp;R&amp;D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Hunza Consolidation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Hunza Consolidation Berhad</dc:creator>
  <cp:keywords/>
  <dc:description/>
  <cp:lastModifiedBy>Corporatenet S/B</cp:lastModifiedBy>
  <cp:lastPrinted>2007-02-27T09:19:38Z</cp:lastPrinted>
  <dcterms:created xsi:type="dcterms:W3CDTF">2002-10-30T08:16:15Z</dcterms:created>
  <dcterms:modified xsi:type="dcterms:W3CDTF">2007-02-27T09:57:14Z</dcterms:modified>
  <cp:category/>
  <cp:version/>
  <cp:contentType/>
  <cp:contentStatus/>
</cp:coreProperties>
</file>